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kapitulácia stavby" sheetId="1" r:id="rId1"/>
    <sheet name="A2 - Blezkozvod" sheetId="2" r:id="rId2"/>
  </sheets>
  <definedNames>
    <definedName name="_xlnm._FilterDatabase" localSheetId="1" hidden="1">'A2 - Blezkozvod'!$C$117:$K$135</definedName>
    <definedName name="_xlnm.Print_Area" localSheetId="1">'A2 - Blezkozvod'!$C$4:$J$76,'A2 - Blezkozvod'!$C$82:$J$99,'A2 - Blezkozvod'!$C$105:$K$135</definedName>
    <definedName name="_xlnm.Print_Area" localSheetId="0">'Rekapitulácia stavby'!$D$4:$AO$76,'Rekapitulácia stavby'!$C$82:$AQ$96</definedName>
    <definedName name="_xlnm.Print_Titles" localSheetId="1">'A2 - Blezkozvod'!$117:$117</definedName>
    <definedName name="_xlnm.Print_Titles" localSheetId="0">'Rekapitulácia stavby'!$92:$92</definedName>
  </definedNames>
  <calcPr calcId="124519"/>
</workbook>
</file>

<file path=xl/calcChain.xml><?xml version="1.0" encoding="utf-8"?>
<calcChain xmlns="http://schemas.openxmlformats.org/spreadsheetml/2006/main">
  <c r="J37" i="2"/>
  <c r="J36"/>
  <c r="AY95" i="1"/>
  <c r="J35" i="2"/>
  <c r="AX95" i="1"/>
  <c r="BI135" i="2"/>
  <c r="BH135"/>
  <c r="BG135"/>
  <c r="BE135"/>
  <c r="T135"/>
  <c r="R135"/>
  <c r="P135"/>
  <c r="BK135"/>
  <c r="BF135"/>
  <c r="BI134"/>
  <c r="BH134"/>
  <c r="BG134"/>
  <c r="BE134"/>
  <c r="T134"/>
  <c r="T133"/>
  <c r="R134"/>
  <c r="R133"/>
  <c r="P134"/>
  <c r="P133"/>
  <c r="BK134"/>
  <c r="BK133"/>
  <c r="BF134"/>
  <c r="BI132"/>
  <c r="BH132"/>
  <c r="BG132"/>
  <c r="BE132"/>
  <c r="T132"/>
  <c r="R132"/>
  <c r="P132"/>
  <c r="BK132"/>
  <c r="BF132"/>
  <c r="BI131"/>
  <c r="BH131"/>
  <c r="BG131"/>
  <c r="BE131"/>
  <c r="T131"/>
  <c r="R131"/>
  <c r="P131"/>
  <c r="BK131"/>
  <c r="BF131"/>
  <c r="BI130"/>
  <c r="BH130"/>
  <c r="BG130"/>
  <c r="BE130"/>
  <c r="T130"/>
  <c r="R130"/>
  <c r="P130"/>
  <c r="BK130"/>
  <c r="BF130"/>
  <c r="BI129"/>
  <c r="BH129"/>
  <c r="BG129"/>
  <c r="BE129"/>
  <c r="T129"/>
  <c r="R129"/>
  <c r="P129"/>
  <c r="BK129"/>
  <c r="BF129"/>
  <c r="BI128"/>
  <c r="BH128"/>
  <c r="BG128"/>
  <c r="BE128"/>
  <c r="T128"/>
  <c r="R128"/>
  <c r="P128"/>
  <c r="BK128"/>
  <c r="BF128"/>
  <c r="BI127"/>
  <c r="BH127"/>
  <c r="BG127"/>
  <c r="BE127"/>
  <c r="T127"/>
  <c r="R127"/>
  <c r="P127"/>
  <c r="BK127"/>
  <c r="BF127"/>
  <c r="BI126"/>
  <c r="BH126"/>
  <c r="BG126"/>
  <c r="BE126"/>
  <c r="T126"/>
  <c r="R126"/>
  <c r="P126"/>
  <c r="BK126"/>
  <c r="BF126"/>
  <c r="BI125"/>
  <c r="BH125"/>
  <c r="BG125"/>
  <c r="BE125"/>
  <c r="T125"/>
  <c r="R125"/>
  <c r="P125"/>
  <c r="BK125"/>
  <c r="BF125"/>
  <c r="BI124"/>
  <c r="BH124"/>
  <c r="BG124"/>
  <c r="BE124"/>
  <c r="T124"/>
  <c r="R124"/>
  <c r="P124"/>
  <c r="BK124"/>
  <c r="BF124"/>
  <c r="BI123"/>
  <c r="BH123"/>
  <c r="BG123"/>
  <c r="BE123"/>
  <c r="T123"/>
  <c r="R123"/>
  <c r="P123"/>
  <c r="BK123"/>
  <c r="BF123"/>
  <c r="BI122"/>
  <c r="BH122"/>
  <c r="BG122"/>
  <c r="BE122"/>
  <c r="T122"/>
  <c r="R122"/>
  <c r="P122"/>
  <c r="BK122"/>
  <c r="BF122"/>
  <c r="BI121"/>
  <c r="BH121"/>
  <c r="BG121"/>
  <c r="BE121"/>
  <c r="T121"/>
  <c r="R121"/>
  <c r="P121"/>
  <c r="BK121"/>
  <c r="BF121"/>
  <c r="BI120"/>
  <c r="F37" s="1"/>
  <c r="BD95" i="1" s="1"/>
  <c r="BD94" s="1"/>
  <c r="W33" s="1"/>
  <c r="BH120" i="2"/>
  <c r="F36" s="1"/>
  <c r="BC95" i="1" s="1"/>
  <c r="BC94" s="1"/>
  <c r="BG120" i="2"/>
  <c r="F35"/>
  <c r="BB95" i="1" s="1"/>
  <c r="BB94" s="1"/>
  <c r="BE120" i="2"/>
  <c r="T120"/>
  <c r="T119"/>
  <c r="T118" s="1"/>
  <c r="R120"/>
  <c r="R119" s="1"/>
  <c r="R118" s="1"/>
  <c r="P120"/>
  <c r="P119"/>
  <c r="P118" s="1"/>
  <c r="AU95" i="1" s="1"/>
  <c r="AU94" s="1"/>
  <c r="BK120" i="2"/>
  <c r="BK119" s="1"/>
  <c r="BK118" s="1"/>
  <c r="BF120"/>
  <c r="BA95" i="1" s="1"/>
  <c r="BA94" s="1"/>
  <c r="F112" i="2"/>
  <c r="E110"/>
  <c r="F89"/>
  <c r="E87"/>
  <c r="J24"/>
  <c r="E24"/>
  <c r="J92" s="1"/>
  <c r="J23"/>
  <c r="J21"/>
  <c r="E21"/>
  <c r="J91" s="1"/>
  <c r="J20"/>
  <c r="J18"/>
  <c r="E18"/>
  <c r="F115" s="1"/>
  <c r="F92"/>
  <c r="J17"/>
  <c r="J15"/>
  <c r="E15"/>
  <c r="F114"/>
  <c r="F91"/>
  <c r="J14"/>
  <c r="J12"/>
  <c r="J112"/>
  <c r="J89"/>
  <c r="E7"/>
  <c r="E108"/>
  <c r="E85"/>
  <c r="AS94" i="1"/>
  <c r="L90"/>
  <c r="AM90"/>
  <c r="AM89"/>
  <c r="L89"/>
  <c r="AM87"/>
  <c r="L87"/>
  <c r="L85"/>
  <c r="L84"/>
  <c r="F33" i="2" l="1"/>
  <c r="AZ95" i="1" s="1"/>
  <c r="AZ94" s="1"/>
  <c r="AV94" s="1"/>
  <c r="W31"/>
  <c r="AX94"/>
  <c r="AW94"/>
  <c r="AY94"/>
  <c r="W32"/>
  <c r="J115" i="2"/>
  <c r="AW95" i="1"/>
  <c r="J33" i="2"/>
  <c r="AV95" i="1" s="1"/>
  <c r="J114" i="2"/>
  <c r="W29" i="1" l="1"/>
  <c r="AT95"/>
  <c r="AT94"/>
  <c r="AK29"/>
  <c r="J39" i="2"/>
  <c r="AK35" i="1" l="1"/>
</calcChain>
</file>

<file path=xl/sharedStrings.xml><?xml version="1.0" encoding="utf-8"?>
<sst xmlns="http://schemas.openxmlformats.org/spreadsheetml/2006/main" count="463" uniqueCount="169">
  <si>
    <t>Export Komplet</t>
  </si>
  <si>
    <t/>
  </si>
  <si>
    <t>2.0</t>
  </si>
  <si>
    <t>False</t>
  </si>
  <si>
    <t>{8eacb523-2cb1-43de-b311-7fe0a64130e5}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</si>
  <si>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</si>
  <si>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</si>
  <si>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</si>
  <si>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</si>
  <si>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</si>
  <si>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</si>
  <si>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</si>
  <si>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15001</t>
  </si>
  <si>
    <t>Stavba:</t>
  </si>
  <si>
    <t>Zlepšenie občianskej infraštruktúry Kozelec</t>
  </si>
  <si>
    <t>JKSO:</t>
  </si>
  <si>
    <t>KS:</t>
  </si>
  <si>
    <t>Miesto:</t>
  </si>
  <si>
    <t xml:space="preserve"> </t>
  </si>
  <si>
    <t>Dátum:</t>
  </si>
  <si>
    <t>6. 11. 2015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</si>
  <si>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</si>
  <si>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</si>
  <si>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</si>
  <si>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</si>
  <si>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</si>
  <si>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</si>
  <si>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</si>
  <si>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</si>
  <si>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</si>
  <si>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</si>
  <si>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</si>
  <si>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</si>
  <si>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</si>
  <si>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</si>
  <si>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</si>
  <si>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</si>
  <si>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</si>
  <si>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</si>
  <si>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</si>
  <si>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</si>
  <si>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</si>
  <si>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</si>
  <si>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</si>
  <si>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</si>
  <si>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</si>
  <si>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</si>
  <si>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</si>
  <si>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</si>
  <si>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</si>
  <si>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</si>
  <si>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</si>
  <si>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</si>
  <si>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</si>
  <si>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</si>
  <si>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</si>
  <si>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</si>
  <si>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</si>
  <si>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</si>
  <si>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</si>
  <si>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</si>
  <si>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</si>
  <si>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</si>
  <si>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</si>
  <si>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</si>
  <si>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</si>
  <si>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</si>
  <si>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</si>
  <si>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</si>
  <si>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</si>
  <si>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</si>
  <si>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</si>
  <si>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</si>
  <si>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</si>
  <si>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A2</t>
  </si>
  <si>
    <t>Blezkozvod</t>
  </si>
  <si>
    <t>STA</t>
  </si>
  <si>
    <t>1</t>
  </si>
  <si>
    <t>{7f3043e9-53bb-4c67-8e5d-19e726cab3be}</t>
  </si>
  <si>
    <t>KRYCÍ LIST ROZPOČTU</t>
  </si>
  <si>
    <t>Objekt:</t>
  </si>
  <si>
    <t>A2 - Blezkozvod</t>
  </si>
  <si>
    <t>REKAPITULÁCIA ROZPOČTU</t>
  </si>
  <si>
    <t>Kód dielu - Popis</t>
  </si>
  <si>
    <t>Cena celkom [EUR]</t>
  </si>
  <si>
    <t>Náklady z rozpočtu</t>
  </si>
  <si>
    <t>-1</t>
  </si>
  <si>
    <t>D10 - Bleskozvodový a uzemňovací materiál</t>
  </si>
  <si>
    <t>D11 - Káblové ryhy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</si>
  <si>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</si>
  <si>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</si>
  <si>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</si>
  <si>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</si>
  <si>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</si>
  <si>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</si>
  <si>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</si>
  <si>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</si>
  <si>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</si>
  <si>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</si>
  <si>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</si>
  <si>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</si>
  <si>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D10</t>
  </si>
  <si>
    <t>Bleskozvodový a uzemňovací materiál</t>
  </si>
  <si>
    <t>ROZPOCET</t>
  </si>
  <si>
    <t>K</t>
  </si>
  <si>
    <t>Pol31</t>
  </si>
  <si>
    <t>Rúrka inštalačná netrieštivá FXP 32</t>
  </si>
  <si>
    <t>m</t>
  </si>
  <si>
    <t>4</t>
  </si>
  <si>
    <t>2</t>
  </si>
  <si>
    <t>1072682382</t>
  </si>
  <si>
    <t>Pol32</t>
  </si>
  <si>
    <t>krabica KO 125 vrátane viečka</t>
  </si>
  <si>
    <t>ks</t>
  </si>
  <si>
    <t>2144158789</t>
  </si>
  <si>
    <t>3</t>
  </si>
  <si>
    <t>Pol33</t>
  </si>
  <si>
    <t>vodič AlMgSi 8</t>
  </si>
  <si>
    <t>kg</t>
  </si>
  <si>
    <t>1478776039</t>
  </si>
  <si>
    <t>Pol34</t>
  </si>
  <si>
    <t>Svorka odkvapová</t>
  </si>
  <si>
    <t>-1202904710</t>
  </si>
  <si>
    <t>5</t>
  </si>
  <si>
    <t>Pol35</t>
  </si>
  <si>
    <t>Svorka skúšobná</t>
  </si>
  <si>
    <t>1761040076</t>
  </si>
  <si>
    <t>6</t>
  </si>
  <si>
    <t>Pol36</t>
  </si>
  <si>
    <t>Označovací štítok zvodu</t>
  </si>
  <si>
    <t>830677395</t>
  </si>
  <si>
    <t>7</t>
  </si>
  <si>
    <t>Pol37</t>
  </si>
  <si>
    <t>Svorka SS</t>
  </si>
  <si>
    <t>-1451036920</t>
  </si>
  <si>
    <t>8</t>
  </si>
  <si>
    <t>Pol38</t>
  </si>
  <si>
    <t>Svoka k zachytávacej tyči</t>
  </si>
  <si>
    <t>-1797523314</t>
  </si>
  <si>
    <t>9</t>
  </si>
  <si>
    <t>Pol39</t>
  </si>
  <si>
    <t>Zachytávacia tyč JP20</t>
  </si>
  <si>
    <t>-1295307709</t>
  </si>
  <si>
    <t>10</t>
  </si>
  <si>
    <t>Pol40</t>
  </si>
  <si>
    <t>Pozinkovaný pásik FeZn 30x4mm vo výkope</t>
  </si>
  <si>
    <t>-1153114336</t>
  </si>
  <si>
    <t>11</t>
  </si>
  <si>
    <t>Pol41</t>
  </si>
  <si>
    <t>Podpera vedenia PV 21 plast</t>
  </si>
  <si>
    <t>1666058869</t>
  </si>
  <si>
    <t>12</t>
  </si>
  <si>
    <t>Pol42</t>
  </si>
  <si>
    <t>Sádra šedá 30 kg/bal.</t>
  </si>
  <si>
    <t>367318558</t>
  </si>
  <si>
    <t>13</t>
  </si>
  <si>
    <t>Pol43</t>
  </si>
  <si>
    <t>držiak zachytávacej tyče</t>
  </si>
  <si>
    <t>-485096844</t>
  </si>
  <si>
    <t>D11</t>
  </si>
  <si>
    <t>Káblové ryhy</t>
  </si>
  <si>
    <t>14</t>
  </si>
  <si>
    <t>Pol44</t>
  </si>
  <si>
    <t>Výkop kábel ryhy 35x100cm</t>
  </si>
  <si>
    <t>-1236281653</t>
  </si>
  <si>
    <t>15</t>
  </si>
  <si>
    <t>Pol45</t>
  </si>
  <si>
    <t>Zásyp ryhy 35x100cm</t>
  </si>
  <si>
    <t>326761712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</si>
</sst>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166" fontId="17" fillId="0" borderId="0" xfId="0" applyNumberFormat="1" applyFont="1" applyBorder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link" xfId="1" builtinId="8"/>
    <cellStyle name="Normal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>
      <selection activeCell="AN95" sqref="AN95:AP9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50000000000003" customHeight="1">
      <c r="AR2" s="167" t="s">
        <v>5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s="1" customFormat="1" ht="12" customHeight="1">
      <c r="B5" s="16"/>
      <c r="D5" s="19" t="s">
        <v>11</v>
      </c>
      <c r="K5" s="164" t="s">
        <v>12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R5" s="16"/>
      <c r="BS5" s="13" t="s">
        <v>6</v>
      </c>
    </row>
    <row r="6" spans="1:74" s="1" customFormat="1" ht="36.950000000000003" customHeight="1">
      <c r="B6" s="16"/>
      <c r="D6" s="21" t="s">
        <v>13</v>
      </c>
      <c r="K6" s="166" t="s">
        <v>14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R6" s="16"/>
      <c r="BS6" s="13" t="s">
        <v>6</v>
      </c>
    </row>
    <row r="7" spans="1:74" s="1" customFormat="1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s="1" customFormat="1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s="1" customFormat="1" ht="14.45" customHeight="1">
      <c r="B9" s="16"/>
      <c r="AR9" s="16"/>
      <c r="BS9" s="13" t="s">
        <v>6</v>
      </c>
    </row>
    <row r="10" spans="1:74" s="1" customFormat="1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s="1" customFormat="1" ht="18.399999999999999" customHeight="1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s="1" customFormat="1" ht="6.95" customHeight="1">
      <c r="B12" s="16"/>
      <c r="AR12" s="16"/>
      <c r="BS12" s="13" t="s">
        <v>6</v>
      </c>
    </row>
    <row r="13" spans="1:74" s="1" customFormat="1" ht="12" customHeight="1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s="1" customFormat="1" ht="6.95" customHeight="1">
      <c r="B15" s="16"/>
      <c r="AR15" s="16"/>
      <c r="BS15" s="13" t="s">
        <v>3</v>
      </c>
    </row>
    <row r="16" spans="1:74" s="1" customFormat="1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1:71" s="1" customFormat="1" ht="18.399999999999999" customHeight="1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1:71" s="1" customFormat="1" ht="6.95" customHeight="1">
      <c r="B18" s="16"/>
      <c r="AR18" s="16"/>
      <c r="BS18" s="13" t="s">
        <v>6</v>
      </c>
    </row>
    <row r="19" spans="1:71" s="1" customFormat="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1:71" s="1" customFormat="1" ht="18.399999999999999" customHeight="1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1:71" s="1" customFormat="1" ht="6.95" customHeight="1">
      <c r="B21" s="16"/>
      <c r="AR21" s="16"/>
    </row>
    <row r="22" spans="1:71" s="1" customFormat="1" ht="12" customHeight="1">
      <c r="B22" s="16"/>
      <c r="D22" s="22" t="s">
        <v>28</v>
      </c>
      <c r="AR22" s="16"/>
    </row>
    <row r="23" spans="1:71" s="1" customFormat="1" ht="16.5" customHeight="1">
      <c r="B23" s="16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6"/>
    </row>
    <row r="24" spans="1:71" s="1" customFormat="1" ht="6.95" customHeight="1">
      <c r="B24" s="16"/>
      <c r="AR24" s="16"/>
    </row>
    <row r="25" spans="1:71" s="1" customFormat="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1:71" s="2" customFormat="1" ht="25.9" customHeight="1">
      <c r="A26" s="25"/>
      <c r="B26" s="26"/>
      <c r="C26" s="25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9"/>
      <c r="AL26" s="170"/>
      <c r="AM26" s="170"/>
      <c r="AN26" s="170"/>
      <c r="AO26" s="170"/>
      <c r="AP26" s="25"/>
      <c r="AQ26" s="25"/>
      <c r="AR26" s="26"/>
      <c r="BE26" s="25"/>
    </row>
    <row r="27" spans="1:71" s="2" customFormat="1" ht="6.95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6"/>
      <c r="BE27" s="25"/>
    </row>
    <row r="28" spans="1:71" s="2" customFormat="1" ht="12.75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171" t="s">
        <v>30</v>
      </c>
      <c r="M28" s="171"/>
      <c r="N28" s="171"/>
      <c r="O28" s="171"/>
      <c r="P28" s="171"/>
      <c r="Q28" s="25"/>
      <c r="R28" s="25"/>
      <c r="S28" s="25"/>
      <c r="T28" s="25"/>
      <c r="U28" s="25"/>
      <c r="V28" s="25"/>
      <c r="W28" s="171" t="s">
        <v>31</v>
      </c>
      <c r="X28" s="171"/>
      <c r="Y28" s="171"/>
      <c r="Z28" s="171"/>
      <c r="AA28" s="171"/>
      <c r="AB28" s="171"/>
      <c r="AC28" s="171"/>
      <c r="AD28" s="171"/>
      <c r="AE28" s="171"/>
      <c r="AF28" s="25"/>
      <c r="AG28" s="25"/>
      <c r="AH28" s="25"/>
      <c r="AI28" s="25"/>
      <c r="AJ28" s="25"/>
      <c r="AK28" s="171" t="s">
        <v>32</v>
      </c>
      <c r="AL28" s="171"/>
      <c r="AM28" s="171"/>
      <c r="AN28" s="171"/>
      <c r="AO28" s="171"/>
      <c r="AP28" s="25"/>
      <c r="AQ28" s="25"/>
      <c r="AR28" s="26"/>
      <c r="BE28" s="25"/>
    </row>
    <row r="29" spans="1:71" s="3" customFormat="1" ht="14.45" customHeight="1">
      <c r="B29" s="30"/>
      <c r="D29" s="22" t="s">
        <v>33</v>
      </c>
      <c r="F29" s="22" t="s">
        <v>34</v>
      </c>
      <c r="L29" s="174">
        <v>0.2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0"/>
    </row>
    <row r="30" spans="1:71" s="3" customFormat="1" ht="14.45" customHeight="1">
      <c r="B30" s="30"/>
      <c r="F30" s="22" t="s">
        <v>35</v>
      </c>
      <c r="L30" s="174">
        <v>0.2</v>
      </c>
      <c r="M30" s="173"/>
      <c r="N30" s="173"/>
      <c r="O30" s="173"/>
      <c r="P30" s="173"/>
      <c r="W30" s="172"/>
      <c r="X30" s="173"/>
      <c r="Y30" s="173"/>
      <c r="Z30" s="173"/>
      <c r="AA30" s="173"/>
      <c r="AB30" s="173"/>
      <c r="AC30" s="173"/>
      <c r="AD30" s="173"/>
      <c r="AE30" s="173"/>
      <c r="AK30" s="172"/>
      <c r="AL30" s="173"/>
      <c r="AM30" s="173"/>
      <c r="AN30" s="173"/>
      <c r="AO30" s="173"/>
      <c r="AR30" s="30"/>
    </row>
    <row r="31" spans="1:71" s="3" customFormat="1" ht="14.45" hidden="1" customHeight="1">
      <c r="B31" s="30"/>
      <c r="F31" s="22" t="s">
        <v>36</v>
      </c>
      <c r="L31" s="174">
        <v>0.2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</row>
    <row r="32" spans="1:71" s="3" customFormat="1" ht="14.45" hidden="1" customHeight="1">
      <c r="B32" s="30"/>
      <c r="F32" s="22" t="s">
        <v>37</v>
      </c>
      <c r="L32" s="174">
        <v>0.2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</row>
    <row r="33" spans="1:57" s="3" customFormat="1" ht="14.45" hidden="1" customHeight="1">
      <c r="B33" s="30"/>
      <c r="F33" s="22" t="s">
        <v>38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</row>
    <row r="34" spans="1:57" s="2" customFormat="1" ht="6.95" customHeight="1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6"/>
      <c r="BE34" s="25"/>
    </row>
    <row r="35" spans="1:57" s="2" customFormat="1" ht="25.9" customHeight="1">
      <c r="A35" s="25"/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75" t="s">
        <v>41</v>
      </c>
      <c r="Y35" s="176"/>
      <c r="Z35" s="176"/>
      <c r="AA35" s="176"/>
      <c r="AB35" s="176"/>
      <c r="AC35" s="33"/>
      <c r="AD35" s="33"/>
      <c r="AE35" s="33"/>
      <c r="AF35" s="33"/>
      <c r="AG35" s="33"/>
      <c r="AH35" s="33"/>
      <c r="AI35" s="33"/>
      <c r="AJ35" s="33"/>
      <c r="AK35" s="177">
        <f>SUM(AK26:AK33)</f>
        <v>0</v>
      </c>
      <c r="AL35" s="176"/>
      <c r="AM35" s="176"/>
      <c r="AN35" s="176"/>
      <c r="AO35" s="178"/>
      <c r="AP35" s="31"/>
      <c r="AQ35" s="31"/>
      <c r="AR35" s="26"/>
      <c r="BE35" s="25"/>
    </row>
    <row r="36" spans="1:57" s="2" customFormat="1" ht="6.95" customHeight="1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6"/>
      <c r="BE36" s="25"/>
    </row>
    <row r="37" spans="1:57" s="2" customFormat="1" ht="14.45" customHeight="1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6"/>
      <c r="BE37" s="25"/>
    </row>
    <row r="38" spans="1:57" s="1" customFormat="1" ht="14.45" customHeight="1">
      <c r="B38" s="16"/>
      <c r="AR38" s="16"/>
    </row>
    <row r="39" spans="1:57" s="1" customFormat="1" ht="14.45" customHeight="1">
      <c r="B39" s="16"/>
      <c r="AR39" s="16"/>
    </row>
    <row r="40" spans="1:57" s="1" customFormat="1" ht="14.45" customHeight="1">
      <c r="B40" s="16"/>
      <c r="AR40" s="16"/>
    </row>
    <row r="41" spans="1:57" s="1" customFormat="1" ht="14.45" customHeight="1">
      <c r="B41" s="16"/>
      <c r="AR41" s="16"/>
    </row>
    <row r="42" spans="1:57" s="1" customFormat="1" ht="14.45" customHeight="1">
      <c r="B42" s="16"/>
      <c r="AR42" s="16"/>
    </row>
    <row r="43" spans="1:57" s="1" customFormat="1" ht="14.45" customHeight="1">
      <c r="B43" s="16"/>
      <c r="AR43" s="16"/>
    </row>
    <row r="44" spans="1:57" s="1" customFormat="1" ht="14.45" customHeight="1">
      <c r="B44" s="16"/>
      <c r="AR44" s="16"/>
    </row>
    <row r="45" spans="1:57" s="1" customFormat="1" ht="14.45" customHeight="1">
      <c r="B45" s="16"/>
      <c r="AR45" s="16"/>
    </row>
    <row r="46" spans="1:57" s="1" customFormat="1" ht="14.45" customHeight="1">
      <c r="B46" s="16"/>
      <c r="AR46" s="16"/>
    </row>
    <row r="47" spans="1:57" s="1" customFormat="1" ht="14.45" customHeight="1">
      <c r="B47" s="16"/>
      <c r="AR47" s="16"/>
    </row>
    <row r="48" spans="1:57" s="1" customFormat="1" ht="14.45" customHeight="1">
      <c r="B48" s="16"/>
      <c r="AR48" s="16"/>
    </row>
    <row r="49" spans="1:57" s="2" customFormat="1" ht="14.45" customHeight="1">
      <c r="B49" s="35"/>
      <c r="D49" s="36" t="s">
        <v>42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43</v>
      </c>
      <c r="AI49" s="37"/>
      <c r="AJ49" s="37"/>
      <c r="AK49" s="37"/>
      <c r="AL49" s="37"/>
      <c r="AM49" s="37"/>
      <c r="AN49" s="37"/>
      <c r="AO49" s="37"/>
      <c r="AR49" s="35"/>
    </row>
    <row r="50" spans="1:57" ht="11.25">
      <c r="B50" s="16"/>
      <c r="AR50" s="16"/>
    </row>
    <row r="51" spans="1:57" ht="11.25">
      <c r="B51" s="16"/>
      <c r="AR51" s="16"/>
    </row>
    <row r="52" spans="1:57" ht="11.25">
      <c r="B52" s="16"/>
      <c r="AR52" s="16"/>
    </row>
    <row r="53" spans="1:57" ht="11.25">
      <c r="B53" s="16"/>
      <c r="AR53" s="16"/>
    </row>
    <row r="54" spans="1:57" ht="11.25">
      <c r="B54" s="16"/>
      <c r="AR54" s="16"/>
    </row>
    <row r="55" spans="1:57" ht="11.25">
      <c r="B55" s="16"/>
      <c r="AR55" s="16"/>
    </row>
    <row r="56" spans="1:57" ht="11.25">
      <c r="B56" s="16"/>
      <c r="AR56" s="16"/>
    </row>
    <row r="57" spans="1:57" ht="11.25">
      <c r="B57" s="16"/>
      <c r="AR57" s="16"/>
    </row>
    <row r="58" spans="1:57" ht="11.25">
      <c r="B58" s="16"/>
      <c r="AR58" s="16"/>
    </row>
    <row r="59" spans="1:57" ht="11.25">
      <c r="B59" s="16"/>
      <c r="AR59" s="16"/>
    </row>
    <row r="60" spans="1:57" s="2" customFormat="1" ht="12.75">
      <c r="A60" s="25"/>
      <c r="B60" s="26"/>
      <c r="C60" s="25"/>
      <c r="D60" s="38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8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8" t="s">
        <v>44</v>
      </c>
      <c r="AI60" s="28"/>
      <c r="AJ60" s="28"/>
      <c r="AK60" s="28"/>
      <c r="AL60" s="28"/>
      <c r="AM60" s="38" t="s">
        <v>45</v>
      </c>
      <c r="AN60" s="28"/>
      <c r="AO60" s="28"/>
      <c r="AP60" s="25"/>
      <c r="AQ60" s="25"/>
      <c r="AR60" s="26"/>
      <c r="BE60" s="25"/>
    </row>
    <row r="61" spans="1:57" ht="11.25">
      <c r="B61" s="16"/>
      <c r="AR61" s="16"/>
    </row>
    <row r="62" spans="1:57" ht="11.25">
      <c r="B62" s="16"/>
      <c r="AR62" s="16"/>
    </row>
    <row r="63" spans="1:57" ht="11.25">
      <c r="B63" s="16"/>
      <c r="AR63" s="16"/>
    </row>
    <row r="64" spans="1:57" s="2" customFormat="1" ht="12.75">
      <c r="A64" s="25"/>
      <c r="B64" s="26"/>
      <c r="C64" s="25"/>
      <c r="D64" s="36" t="s">
        <v>46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6" t="s">
        <v>47</v>
      </c>
      <c r="AI64" s="39"/>
      <c r="AJ64" s="39"/>
      <c r="AK64" s="39"/>
      <c r="AL64" s="39"/>
      <c r="AM64" s="39"/>
      <c r="AN64" s="39"/>
      <c r="AO64" s="39"/>
      <c r="AP64" s="25"/>
      <c r="AQ64" s="25"/>
      <c r="AR64" s="26"/>
      <c r="BE64" s="25"/>
    </row>
    <row r="65" spans="1:57" ht="11.25">
      <c r="B65" s="16"/>
      <c r="AR65" s="16"/>
    </row>
    <row r="66" spans="1:57" ht="11.25">
      <c r="B66" s="16"/>
      <c r="AR66" s="16"/>
    </row>
    <row r="67" spans="1:57" ht="11.25">
      <c r="B67" s="16"/>
      <c r="AR67" s="16"/>
    </row>
    <row r="68" spans="1:57" ht="11.25">
      <c r="B68" s="16"/>
      <c r="AR68" s="16"/>
    </row>
    <row r="69" spans="1:57" ht="11.25">
      <c r="B69" s="16"/>
      <c r="AR69" s="16"/>
    </row>
    <row r="70" spans="1:57" ht="11.25">
      <c r="B70" s="16"/>
      <c r="AR70" s="16"/>
    </row>
    <row r="71" spans="1:57" ht="11.25">
      <c r="B71" s="16"/>
      <c r="AR71" s="16"/>
    </row>
    <row r="72" spans="1:57" ht="11.25">
      <c r="B72" s="16"/>
      <c r="AR72" s="16"/>
    </row>
    <row r="73" spans="1:57" ht="11.25">
      <c r="B73" s="16"/>
      <c r="AR73" s="16"/>
    </row>
    <row r="74" spans="1:57" ht="11.25">
      <c r="B74" s="16"/>
      <c r="AR74" s="16"/>
    </row>
    <row r="75" spans="1:57" s="2" customFormat="1" ht="12.75">
      <c r="A75" s="25"/>
      <c r="B75" s="26"/>
      <c r="C75" s="25"/>
      <c r="D75" s="38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8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 t="s">
        <v>44</v>
      </c>
      <c r="AI75" s="28"/>
      <c r="AJ75" s="28"/>
      <c r="AK75" s="28"/>
      <c r="AL75" s="28"/>
      <c r="AM75" s="38" t="s">
        <v>45</v>
      </c>
      <c r="AN75" s="28"/>
      <c r="AO75" s="28"/>
      <c r="AP75" s="25"/>
      <c r="AQ75" s="25"/>
      <c r="AR75" s="26"/>
      <c r="BE75" s="25"/>
    </row>
    <row r="76" spans="1:57" s="2" customFormat="1" ht="11.25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6"/>
      <c r="BE76" s="25"/>
    </row>
    <row r="77" spans="1:57" s="2" customFormat="1" ht="6.9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6"/>
      <c r="BE77" s="25"/>
    </row>
    <row r="81" spans="1:91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6"/>
      <c r="BE81" s="25"/>
    </row>
    <row r="82" spans="1:91" s="2" customFormat="1" ht="24.95" customHeight="1">
      <c r="A82" s="25"/>
      <c r="B82" s="26"/>
      <c r="C82" s="17" t="s">
        <v>48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6"/>
      <c r="BE82" s="25"/>
    </row>
    <row r="83" spans="1:9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6"/>
      <c r="BE83" s="25"/>
    </row>
    <row r="84" spans="1:91" s="4" customFormat="1" ht="12" customHeight="1">
      <c r="B84" s="44"/>
      <c r="C84" s="22" t="s">
        <v>11</v>
      </c>
      <c r="L84" s="4" t="str">
        <f>K5</f>
        <v>15001</v>
      </c>
      <c r="AR84" s="44"/>
    </row>
    <row r="85" spans="1:91" s="5" customFormat="1" ht="36.950000000000003" customHeight="1">
      <c r="B85" s="45"/>
      <c r="C85" s="46" t="s">
        <v>13</v>
      </c>
      <c r="L85" s="145" t="str">
        <f>K6</f>
        <v>Zlepšenie občianskej infraštruktúry Kozelec</v>
      </c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R85" s="45"/>
    </row>
    <row r="86" spans="1:91" s="2" customFormat="1" ht="6.95" customHeight="1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6"/>
      <c r="BE86" s="25"/>
    </row>
    <row r="87" spans="1:91" s="2" customFormat="1" ht="12" customHeight="1">
      <c r="A87" s="25"/>
      <c r="B87" s="26"/>
      <c r="C87" s="22" t="s">
        <v>17</v>
      </c>
      <c r="D87" s="25"/>
      <c r="E87" s="25"/>
      <c r="F87" s="25"/>
      <c r="G87" s="25"/>
      <c r="H87" s="25"/>
      <c r="I87" s="25"/>
      <c r="J87" s="25"/>
      <c r="K87" s="25"/>
      <c r="L87" s="47" t="str">
        <f>IF(K8="","",K8)</f>
        <v xml:space="preserve"> 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2" t="s">
        <v>19</v>
      </c>
      <c r="AJ87" s="25"/>
      <c r="AK87" s="25"/>
      <c r="AL87" s="25"/>
      <c r="AM87" s="147" t="str">
        <f>IF(AN8= "","",AN8)</f>
        <v>6. 11. 2015</v>
      </c>
      <c r="AN87" s="147"/>
      <c r="AO87" s="25"/>
      <c r="AP87" s="25"/>
      <c r="AQ87" s="25"/>
      <c r="AR87" s="26"/>
      <c r="BE87" s="25"/>
    </row>
    <row r="88" spans="1:91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6"/>
      <c r="BE88" s="25"/>
    </row>
    <row r="89" spans="1:91" s="2" customFormat="1" ht="15.2" customHeight="1">
      <c r="A89" s="25"/>
      <c r="B89" s="26"/>
      <c r="C89" s="22" t="s">
        <v>21</v>
      </c>
      <c r="D89" s="25"/>
      <c r="E89" s="25"/>
      <c r="F89" s="25"/>
      <c r="G89" s="25"/>
      <c r="H89" s="25"/>
      <c r="I89" s="25"/>
      <c r="J89" s="25"/>
      <c r="K89" s="25"/>
      <c r="L89" s="4" t="str">
        <f>IF(E11= "","",E11)</f>
        <v xml:space="preserve"> 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2" t="s">
        <v>25</v>
      </c>
      <c r="AJ89" s="25"/>
      <c r="AK89" s="25"/>
      <c r="AL89" s="25"/>
      <c r="AM89" s="148" t="str">
        <f>IF(E17="","",E17)</f>
        <v xml:space="preserve"> </v>
      </c>
      <c r="AN89" s="149"/>
      <c r="AO89" s="149"/>
      <c r="AP89" s="149"/>
      <c r="AQ89" s="25"/>
      <c r="AR89" s="26"/>
      <c r="AS89" s="150" t="s">
        <v>49</v>
      </c>
      <c r="AT89" s="151"/>
      <c r="AU89" s="49"/>
      <c r="AV89" s="49"/>
      <c r="AW89" s="49"/>
      <c r="AX89" s="49"/>
      <c r="AY89" s="49"/>
      <c r="AZ89" s="49"/>
      <c r="BA89" s="49"/>
      <c r="BB89" s="49"/>
      <c r="BC89" s="49"/>
      <c r="BD89" s="50"/>
      <c r="BE89" s="25"/>
    </row>
    <row r="90" spans="1:91" s="2" customFormat="1" ht="15.2" customHeight="1">
      <c r="A90" s="25"/>
      <c r="B90" s="26"/>
      <c r="C90" s="22" t="s">
        <v>24</v>
      </c>
      <c r="D90" s="25"/>
      <c r="E90" s="25"/>
      <c r="F90" s="25"/>
      <c r="G90" s="25"/>
      <c r="H90" s="25"/>
      <c r="I90" s="25"/>
      <c r="J90" s="25"/>
      <c r="K90" s="25"/>
      <c r="L90" s="4" t="str">
        <f>IF(E14="","",E14)</f>
        <v xml:space="preserve"> 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2" t="s">
        <v>27</v>
      </c>
      <c r="AJ90" s="25"/>
      <c r="AK90" s="25"/>
      <c r="AL90" s="25"/>
      <c r="AM90" s="148" t="str">
        <f>IF(E20="","",E20)</f>
        <v xml:space="preserve"> </v>
      </c>
      <c r="AN90" s="149"/>
      <c r="AO90" s="149"/>
      <c r="AP90" s="149"/>
      <c r="AQ90" s="25"/>
      <c r="AR90" s="26"/>
      <c r="AS90" s="152"/>
      <c r="AT90" s="153"/>
      <c r="AU90" s="51"/>
      <c r="AV90" s="51"/>
      <c r="AW90" s="51"/>
      <c r="AX90" s="51"/>
      <c r="AY90" s="51"/>
      <c r="AZ90" s="51"/>
      <c r="BA90" s="51"/>
      <c r="BB90" s="51"/>
      <c r="BC90" s="51"/>
      <c r="BD90" s="52"/>
      <c r="BE90" s="25"/>
    </row>
    <row r="91" spans="1:91" s="2" customFormat="1" ht="10.9" customHeight="1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6"/>
      <c r="AS91" s="152"/>
      <c r="AT91" s="153"/>
      <c r="AU91" s="51"/>
      <c r="AV91" s="51"/>
      <c r="AW91" s="51"/>
      <c r="AX91" s="51"/>
      <c r="AY91" s="51"/>
      <c r="AZ91" s="51"/>
      <c r="BA91" s="51"/>
      <c r="BB91" s="51"/>
      <c r="BC91" s="51"/>
      <c r="BD91" s="52"/>
      <c r="BE91" s="25"/>
    </row>
    <row r="92" spans="1:91" s="2" customFormat="1" ht="29.25" customHeight="1">
      <c r="A92" s="25"/>
      <c r="B92" s="26"/>
      <c r="C92" s="154" t="s">
        <v>50</v>
      </c>
      <c r="D92" s="155"/>
      <c r="E92" s="155"/>
      <c r="F92" s="155"/>
      <c r="G92" s="155"/>
      <c r="H92" s="53"/>
      <c r="I92" s="156" t="s">
        <v>51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7" t="s">
        <v>52</v>
      </c>
      <c r="AH92" s="155"/>
      <c r="AI92" s="155"/>
      <c r="AJ92" s="155"/>
      <c r="AK92" s="155"/>
      <c r="AL92" s="155"/>
      <c r="AM92" s="155"/>
      <c r="AN92" s="156" t="s">
        <v>53</v>
      </c>
      <c r="AO92" s="155"/>
      <c r="AP92" s="158"/>
      <c r="AQ92" s="54" t="s">
        <v>54</v>
      </c>
      <c r="AR92" s="26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  <c r="BE92" s="25"/>
    </row>
    <row r="93" spans="1:91" s="2" customFormat="1" ht="10.9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6"/>
      <c r="AS93" s="58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60"/>
      <c r="BE93" s="25"/>
    </row>
    <row r="94" spans="1:91" s="6" customFormat="1" ht="32.450000000000003" customHeight="1">
      <c r="B94" s="61"/>
      <c r="C94" s="62" t="s">
        <v>67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62"/>
      <c r="AH94" s="162"/>
      <c r="AI94" s="162"/>
      <c r="AJ94" s="162"/>
      <c r="AK94" s="162"/>
      <c r="AL94" s="162"/>
      <c r="AM94" s="162"/>
      <c r="AN94" s="163"/>
      <c r="AO94" s="163"/>
      <c r="AP94" s="16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68</v>
      </c>
      <c r="BT94" s="70" t="s">
        <v>69</v>
      </c>
      <c r="BU94" s="71" t="s">
        <v>70</v>
      </c>
      <c r="BV94" s="70" t="s">
        <v>71</v>
      </c>
      <c r="BW94" s="70" t="s">
        <v>4</v>
      </c>
      <c r="BX94" s="70" t="s">
        <v>72</v>
      </c>
      <c r="CL94" s="70" t="s">
        <v>1</v>
      </c>
    </row>
    <row r="95" spans="1:91" s="7" customFormat="1" ht="16.5" customHeight="1">
      <c r="A95" s="72" t="s">
        <v>73</v>
      </c>
      <c r="B95" s="73"/>
      <c r="C95" s="74"/>
      <c r="D95" s="161" t="s">
        <v>74</v>
      </c>
      <c r="E95" s="161"/>
      <c r="F95" s="161"/>
      <c r="G95" s="161"/>
      <c r="H95" s="161"/>
      <c r="I95" s="75"/>
      <c r="J95" s="161" t="s">
        <v>75</v>
      </c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59"/>
      <c r="AH95" s="160"/>
      <c r="AI95" s="160"/>
      <c r="AJ95" s="160"/>
      <c r="AK95" s="160"/>
      <c r="AL95" s="160"/>
      <c r="AM95" s="160"/>
      <c r="AN95" s="159"/>
      <c r="AO95" s="160"/>
      <c r="AP95" s="160"/>
      <c r="AQ95" s="76" t="s">
        <v>76</v>
      </c>
      <c r="AR95" s="73"/>
      <c r="AS95" s="77">
        <v>0</v>
      </c>
      <c r="AT95" s="78">
        <f>ROUND(SUM(AV95:AW95),2)</f>
        <v>0</v>
      </c>
      <c r="AU95" s="79">
        <f>'A2 - Blezkozvod'!P118</f>
        <v>0</v>
      </c>
      <c r="AV95" s="78">
        <f>'A2 - Blezkozvod'!J33</f>
        <v>0</v>
      </c>
      <c r="AW95" s="78">
        <f>'A2 - Blezkozvod'!J34</f>
        <v>0</v>
      </c>
      <c r="AX95" s="78">
        <f>'A2 - Blezkozvod'!J35</f>
        <v>0</v>
      </c>
      <c r="AY95" s="78">
        <f>'A2 - Blezkozvod'!J36</f>
        <v>0</v>
      </c>
      <c r="AZ95" s="78">
        <f>'A2 - Blezkozvod'!F33</f>
        <v>0</v>
      </c>
      <c r="BA95" s="78">
        <f>'A2 - Blezkozvod'!F34</f>
        <v>0</v>
      </c>
      <c r="BB95" s="78">
        <f>'A2 - Blezkozvod'!F35</f>
        <v>0</v>
      </c>
      <c r="BC95" s="78">
        <f>'A2 - Blezkozvod'!F36</f>
        <v>0</v>
      </c>
      <c r="BD95" s="80">
        <f>'A2 - Blezkozvod'!F37</f>
        <v>0</v>
      </c>
      <c r="BT95" s="81" t="s">
        <v>77</v>
      </c>
      <c r="BV95" s="81" t="s">
        <v>71</v>
      </c>
      <c r="BW95" s="81" t="s">
        <v>78</v>
      </c>
      <c r="BX95" s="81" t="s">
        <v>4</v>
      </c>
      <c r="CL95" s="81" t="s">
        <v>1</v>
      </c>
      <c r="CM95" s="81" t="s">
        <v>69</v>
      </c>
    </row>
    <row r="96" spans="1:91" s="2" customFormat="1" ht="30" customHeight="1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6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s="2" customFormat="1" ht="6.95" customHeight="1">
      <c r="A97" s="25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6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A2 - Blezkoz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36"/>
  <sheetViews>
    <sheetView showGridLines="0" workbookViewId="0">
      <selection activeCell="I120" sqref="I120:I13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2"/>
    </row>
    <row r="2" spans="1:46" s="1" customFormat="1" ht="36.950000000000003" customHeight="1">
      <c r="L2" s="167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78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1:46" s="1" customFormat="1" ht="24.95" customHeight="1">
      <c r="B4" s="16"/>
      <c r="D4" s="17" t="s">
        <v>79</v>
      </c>
      <c r="L4" s="16"/>
      <c r="M4" s="83" t="s">
        <v>9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2" t="s">
        <v>13</v>
      </c>
      <c r="L6" s="16"/>
    </row>
    <row r="7" spans="1:46" s="1" customFormat="1" ht="16.5" customHeight="1">
      <c r="B7" s="16"/>
      <c r="E7" s="179" t="str">
        <f>'Rekapitulácia stavby'!K6</f>
        <v>Zlepšenie občianskej infraštruktúry Kozelec</v>
      </c>
      <c r="F7" s="180"/>
      <c r="G7" s="180"/>
      <c r="H7" s="180"/>
      <c r="L7" s="16"/>
    </row>
    <row r="8" spans="1:46" s="2" customFormat="1" ht="12" customHeight="1">
      <c r="A8" s="25"/>
      <c r="B8" s="26"/>
      <c r="C8" s="25"/>
      <c r="D8" s="22" t="s">
        <v>80</v>
      </c>
      <c r="E8" s="25"/>
      <c r="F8" s="25"/>
      <c r="G8" s="25"/>
      <c r="H8" s="25"/>
      <c r="I8" s="25"/>
      <c r="J8" s="25"/>
      <c r="K8" s="25"/>
      <c r="L8" s="3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customHeight="1">
      <c r="A9" s="25"/>
      <c r="B9" s="26"/>
      <c r="C9" s="25"/>
      <c r="D9" s="25"/>
      <c r="E9" s="145" t="s">
        <v>81</v>
      </c>
      <c r="F9" s="181"/>
      <c r="G9" s="181"/>
      <c r="H9" s="181"/>
      <c r="I9" s="25"/>
      <c r="J9" s="25"/>
      <c r="K9" s="25"/>
      <c r="L9" s="3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 ht="11.25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customHeight="1">
      <c r="A11" s="25"/>
      <c r="B11" s="26"/>
      <c r="C11" s="25"/>
      <c r="D11" s="22" t="s">
        <v>15</v>
      </c>
      <c r="E11" s="25"/>
      <c r="F11" s="20" t="s">
        <v>1</v>
      </c>
      <c r="G11" s="25"/>
      <c r="H11" s="25"/>
      <c r="I11" s="22" t="s">
        <v>16</v>
      </c>
      <c r="J11" s="20" t="s">
        <v>1</v>
      </c>
      <c r="K11" s="25"/>
      <c r="L11" s="3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customHeight="1">
      <c r="A12" s="25"/>
      <c r="B12" s="26"/>
      <c r="C12" s="25"/>
      <c r="D12" s="22" t="s">
        <v>17</v>
      </c>
      <c r="E12" s="25"/>
      <c r="F12" s="20" t="s">
        <v>18</v>
      </c>
      <c r="G12" s="25"/>
      <c r="H12" s="25"/>
      <c r="I12" s="22" t="s">
        <v>19</v>
      </c>
      <c r="J12" s="48" t="str">
        <f>'Rekapitulácia stavby'!AN8</f>
        <v>6. 11. 2015</v>
      </c>
      <c r="K12" s="25"/>
      <c r="L12" s="3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customHeight="1">
      <c r="A14" s="25"/>
      <c r="B14" s="26"/>
      <c r="C14" s="25"/>
      <c r="D14" s="22" t="s">
        <v>21</v>
      </c>
      <c r="E14" s="25"/>
      <c r="F14" s="25"/>
      <c r="G14" s="25"/>
      <c r="H14" s="25"/>
      <c r="I14" s="22" t="s">
        <v>22</v>
      </c>
      <c r="J14" s="20" t="str">
        <f>IF('Rekapitulácia stavby'!AN10="","",'Rekapitulácia stavby'!AN10)</f>
        <v/>
      </c>
      <c r="K14" s="25"/>
      <c r="L14" s="3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customHeight="1">
      <c r="A15" s="25"/>
      <c r="B15" s="26"/>
      <c r="C15" s="25"/>
      <c r="D15" s="25"/>
      <c r="E15" s="20" t="str">
        <f>IF('Rekapitulácia stavby'!E11="","",'Rekapitulácia stavby'!E11)</f>
        <v xml:space="preserve"> </v>
      </c>
      <c r="F15" s="25"/>
      <c r="G15" s="25"/>
      <c r="H15" s="25"/>
      <c r="I15" s="22" t="s">
        <v>23</v>
      </c>
      <c r="J15" s="20" t="str">
        <f>IF('Rekapitulácia stavby'!AN11="","",'Rekapitulácia stavby'!AN11)</f>
        <v/>
      </c>
      <c r="K15" s="25"/>
      <c r="L15" s="3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customHeight="1">
      <c r="A17" s="25"/>
      <c r="B17" s="26"/>
      <c r="C17" s="25"/>
      <c r="D17" s="22" t="s">
        <v>24</v>
      </c>
      <c r="E17" s="25"/>
      <c r="F17" s="25"/>
      <c r="G17" s="25"/>
      <c r="H17" s="25"/>
      <c r="I17" s="22" t="s">
        <v>22</v>
      </c>
      <c r="J17" s="20" t="str">
        <f>'Rekapitulácia stavby'!AN13</f>
        <v/>
      </c>
      <c r="K17" s="25"/>
      <c r="L17" s="3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customHeight="1">
      <c r="A18" s="25"/>
      <c r="B18" s="26"/>
      <c r="C18" s="25"/>
      <c r="D18" s="25"/>
      <c r="E18" s="164" t="str">
        <f>'Rekapitulácia stavby'!E14</f>
        <v xml:space="preserve"> </v>
      </c>
      <c r="F18" s="164"/>
      <c r="G18" s="164"/>
      <c r="H18" s="164"/>
      <c r="I18" s="22" t="s">
        <v>23</v>
      </c>
      <c r="J18" s="20" t="str">
        <f>'Rekapitulácia stavby'!AN14</f>
        <v/>
      </c>
      <c r="K18" s="25"/>
      <c r="L18" s="3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customHeight="1">
      <c r="A20" s="25"/>
      <c r="B20" s="26"/>
      <c r="C20" s="25"/>
      <c r="D20" s="22" t="s">
        <v>25</v>
      </c>
      <c r="E20" s="25"/>
      <c r="F20" s="25"/>
      <c r="G20" s="25"/>
      <c r="H20" s="25"/>
      <c r="I20" s="22" t="s">
        <v>22</v>
      </c>
      <c r="J20" s="20" t="str">
        <f>IF('Rekapitulácia stavby'!AN16="","",'Rekapitulácia stavby'!AN16)</f>
        <v/>
      </c>
      <c r="K20" s="25"/>
      <c r="L20" s="3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customHeight="1">
      <c r="A21" s="25"/>
      <c r="B21" s="26"/>
      <c r="C21" s="25"/>
      <c r="D21" s="25"/>
      <c r="E21" s="20" t="str">
        <f>IF('Rekapitulácia stavby'!E17="","",'Rekapitulácia stavby'!E17)</f>
        <v xml:space="preserve"> </v>
      </c>
      <c r="F21" s="25"/>
      <c r="G21" s="25"/>
      <c r="H21" s="25"/>
      <c r="I21" s="22" t="s">
        <v>23</v>
      </c>
      <c r="J21" s="20" t="str">
        <f>IF('Rekapitulácia stavby'!AN17="","",'Rekapitulácia stavby'!AN17)</f>
        <v/>
      </c>
      <c r="K21" s="25"/>
      <c r="L21" s="3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customHeight="1">
      <c r="A23" s="25"/>
      <c r="B23" s="26"/>
      <c r="C23" s="25"/>
      <c r="D23" s="22" t="s">
        <v>27</v>
      </c>
      <c r="E23" s="25"/>
      <c r="F23" s="25"/>
      <c r="G23" s="25"/>
      <c r="H23" s="25"/>
      <c r="I23" s="22" t="s">
        <v>22</v>
      </c>
      <c r="J23" s="20" t="str">
        <f>IF('Rekapitulácia stavby'!AN19="","",'Rekapitulácia stavby'!AN19)</f>
        <v/>
      </c>
      <c r="K23" s="25"/>
      <c r="L23" s="3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customHeight="1">
      <c r="A24" s="25"/>
      <c r="B24" s="26"/>
      <c r="C24" s="25"/>
      <c r="D24" s="25"/>
      <c r="E24" s="20" t="str">
        <f>IF('Rekapitulácia stavby'!E20="","",'Rekapitulácia stavby'!E20)</f>
        <v xml:space="preserve"> </v>
      </c>
      <c r="F24" s="25"/>
      <c r="G24" s="25"/>
      <c r="H24" s="25"/>
      <c r="I24" s="22" t="s">
        <v>23</v>
      </c>
      <c r="J24" s="20" t="str">
        <f>IF('Rekapitulácia stavby'!AN20="","",'Rekapitulácia stavby'!AN20)</f>
        <v/>
      </c>
      <c r="K24" s="25"/>
      <c r="L24" s="3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customHeight="1">
      <c r="A26" s="25"/>
      <c r="B26" s="26"/>
      <c r="C26" s="25"/>
      <c r="D26" s="22" t="s">
        <v>28</v>
      </c>
      <c r="E26" s="25"/>
      <c r="F26" s="25"/>
      <c r="G26" s="25"/>
      <c r="H26" s="25"/>
      <c r="I26" s="25"/>
      <c r="J26" s="25"/>
      <c r="K26" s="25"/>
      <c r="L26" s="3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customHeight="1">
      <c r="A27" s="84"/>
      <c r="B27" s="85"/>
      <c r="C27" s="84"/>
      <c r="D27" s="84"/>
      <c r="E27" s="168" t="s">
        <v>1</v>
      </c>
      <c r="F27" s="168"/>
      <c r="G27" s="168"/>
      <c r="H27" s="168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customHeight="1">
      <c r="A29" s="25"/>
      <c r="B29" s="26"/>
      <c r="C29" s="25"/>
      <c r="D29" s="59"/>
      <c r="E29" s="59"/>
      <c r="F29" s="59"/>
      <c r="G29" s="59"/>
      <c r="H29" s="59"/>
      <c r="I29" s="59"/>
      <c r="J29" s="59"/>
      <c r="K29" s="59"/>
      <c r="L29" s="3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customHeight="1">
      <c r="A30" s="25"/>
      <c r="B30" s="26"/>
      <c r="C30" s="25"/>
      <c r="D30" s="87" t="s">
        <v>29</v>
      </c>
      <c r="E30" s="25"/>
      <c r="F30" s="25"/>
      <c r="G30" s="25"/>
      <c r="H30" s="25"/>
      <c r="I30" s="25"/>
      <c r="J30" s="64"/>
      <c r="K30" s="25"/>
      <c r="L30" s="3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customHeight="1">
      <c r="A31" s="25"/>
      <c r="B31" s="26"/>
      <c r="C31" s="25"/>
      <c r="D31" s="59"/>
      <c r="E31" s="59"/>
      <c r="F31" s="59"/>
      <c r="G31" s="59"/>
      <c r="H31" s="59"/>
      <c r="I31" s="59"/>
      <c r="J31" s="59"/>
      <c r="K31" s="59"/>
      <c r="L31" s="3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customHeight="1">
      <c r="A32" s="25"/>
      <c r="B32" s="26"/>
      <c r="C32" s="25"/>
      <c r="D32" s="25"/>
      <c r="E32" s="25"/>
      <c r="F32" s="29" t="s">
        <v>31</v>
      </c>
      <c r="G32" s="25"/>
      <c r="H32" s="25"/>
      <c r="I32" s="29" t="s">
        <v>30</v>
      </c>
      <c r="J32" s="29" t="s">
        <v>32</v>
      </c>
      <c r="K32" s="25"/>
      <c r="L32" s="3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customHeight="1">
      <c r="A33" s="25"/>
      <c r="B33" s="26"/>
      <c r="C33" s="25"/>
      <c r="D33" s="88" t="s">
        <v>33</v>
      </c>
      <c r="E33" s="22" t="s">
        <v>34</v>
      </c>
      <c r="F33" s="89">
        <f>ROUND((SUM(BE118:BE135)),  2)</f>
        <v>0</v>
      </c>
      <c r="G33" s="25"/>
      <c r="H33" s="25"/>
      <c r="I33" s="90">
        <v>0.2</v>
      </c>
      <c r="J33" s="89">
        <f>ROUND(((SUM(BE118:BE135))*I33),  2)</f>
        <v>0</v>
      </c>
      <c r="K33" s="25"/>
      <c r="L33" s="3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customHeight="1">
      <c r="A34" s="25"/>
      <c r="B34" s="26"/>
      <c r="C34" s="25"/>
      <c r="D34" s="25"/>
      <c r="E34" s="22" t="s">
        <v>35</v>
      </c>
      <c r="F34" s="89"/>
      <c r="G34" s="25"/>
      <c r="H34" s="25"/>
      <c r="I34" s="90">
        <v>0.2</v>
      </c>
      <c r="J34" s="89"/>
      <c r="K34" s="25"/>
      <c r="L34" s="3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36</v>
      </c>
      <c r="F35" s="89">
        <f>ROUND((SUM(BG118:BG135)),  2)</f>
        <v>0</v>
      </c>
      <c r="G35" s="25"/>
      <c r="H35" s="25"/>
      <c r="I35" s="90">
        <v>0.2</v>
      </c>
      <c r="J35" s="89">
        <f>0</f>
        <v>0</v>
      </c>
      <c r="K35" s="25"/>
      <c r="L35" s="3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37</v>
      </c>
      <c r="F36" s="89">
        <f>ROUND((SUM(BH118:BH135)),  2)</f>
        <v>0</v>
      </c>
      <c r="G36" s="25"/>
      <c r="H36" s="25"/>
      <c r="I36" s="90">
        <v>0.2</v>
      </c>
      <c r="J36" s="89">
        <f>0</f>
        <v>0</v>
      </c>
      <c r="K36" s="25"/>
      <c r="L36" s="3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38</v>
      </c>
      <c r="F37" s="89">
        <f>ROUND((SUM(BI118:BI135)),  2)</f>
        <v>0</v>
      </c>
      <c r="G37" s="25"/>
      <c r="H37" s="25"/>
      <c r="I37" s="90">
        <v>0</v>
      </c>
      <c r="J37" s="89">
        <f>0</f>
        <v>0</v>
      </c>
      <c r="K37" s="25"/>
      <c r="L37" s="3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customHeight="1">
      <c r="A39" s="25"/>
      <c r="B39" s="26"/>
      <c r="C39" s="91"/>
      <c r="D39" s="92" t="s">
        <v>39</v>
      </c>
      <c r="E39" s="53"/>
      <c r="F39" s="53"/>
      <c r="G39" s="93" t="s">
        <v>40</v>
      </c>
      <c r="H39" s="94" t="s">
        <v>41</v>
      </c>
      <c r="I39" s="53"/>
      <c r="J39" s="95">
        <f>SUM(J30:J37)</f>
        <v>0</v>
      </c>
      <c r="K39" s="96"/>
      <c r="L39" s="3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5"/>
      <c r="D50" s="36" t="s">
        <v>42</v>
      </c>
      <c r="E50" s="37"/>
      <c r="F50" s="37"/>
      <c r="G50" s="36" t="s">
        <v>43</v>
      </c>
      <c r="H50" s="37"/>
      <c r="I50" s="37"/>
      <c r="J50" s="37"/>
      <c r="K50" s="37"/>
      <c r="L50" s="35"/>
    </row>
    <row r="51" spans="1:31" ht="11.25">
      <c r="B51" s="16"/>
      <c r="L51" s="16"/>
    </row>
    <row r="52" spans="1:31" ht="11.25">
      <c r="B52" s="16"/>
      <c r="L52" s="16"/>
    </row>
    <row r="53" spans="1:31" ht="11.25">
      <c r="B53" s="16"/>
      <c r="L53" s="16"/>
    </row>
    <row r="54" spans="1:31" ht="11.25">
      <c r="B54" s="16"/>
      <c r="L54" s="16"/>
    </row>
    <row r="55" spans="1:31" ht="11.25">
      <c r="B55" s="16"/>
      <c r="L55" s="16"/>
    </row>
    <row r="56" spans="1:31" ht="11.25">
      <c r="B56" s="16"/>
      <c r="L56" s="16"/>
    </row>
    <row r="57" spans="1:31" ht="11.25">
      <c r="B57" s="16"/>
      <c r="L57" s="16"/>
    </row>
    <row r="58" spans="1:31" ht="11.25">
      <c r="B58" s="16"/>
      <c r="L58" s="16"/>
    </row>
    <row r="59" spans="1:31" ht="11.25">
      <c r="B59" s="16"/>
      <c r="L59" s="16"/>
    </row>
    <row r="60" spans="1:31" ht="11.25">
      <c r="B60" s="16"/>
      <c r="L60" s="16"/>
    </row>
    <row r="61" spans="1:31" s="2" customFormat="1" ht="12.75">
      <c r="A61" s="25"/>
      <c r="B61" s="26"/>
      <c r="C61" s="25"/>
      <c r="D61" s="38" t="s">
        <v>44</v>
      </c>
      <c r="E61" s="28"/>
      <c r="F61" s="97" t="s">
        <v>45</v>
      </c>
      <c r="G61" s="38" t="s">
        <v>44</v>
      </c>
      <c r="H61" s="28"/>
      <c r="I61" s="28"/>
      <c r="J61" s="98" t="s">
        <v>45</v>
      </c>
      <c r="K61" s="28"/>
      <c r="L61" s="3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11.25">
      <c r="B62" s="16"/>
      <c r="L62" s="16"/>
    </row>
    <row r="63" spans="1:31" ht="11.25">
      <c r="B63" s="16"/>
      <c r="L63" s="16"/>
    </row>
    <row r="64" spans="1:31" ht="11.25">
      <c r="B64" s="16"/>
      <c r="L64" s="16"/>
    </row>
    <row r="65" spans="1:31" s="2" customFormat="1" ht="12.75">
      <c r="A65" s="25"/>
      <c r="B65" s="26"/>
      <c r="C65" s="25"/>
      <c r="D65" s="36" t="s">
        <v>46</v>
      </c>
      <c r="E65" s="39"/>
      <c r="F65" s="39"/>
      <c r="G65" s="36" t="s">
        <v>47</v>
      </c>
      <c r="H65" s="39"/>
      <c r="I65" s="39"/>
      <c r="J65" s="39"/>
      <c r="K65" s="39"/>
      <c r="L65" s="3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t="11.25">
      <c r="B66" s="16"/>
      <c r="L66" s="16"/>
    </row>
    <row r="67" spans="1:31" ht="11.25">
      <c r="B67" s="16"/>
      <c r="L67" s="16"/>
    </row>
    <row r="68" spans="1:31" ht="11.25">
      <c r="B68" s="16"/>
      <c r="L68" s="16"/>
    </row>
    <row r="69" spans="1:31" ht="11.25">
      <c r="B69" s="16"/>
      <c r="L69" s="16"/>
    </row>
    <row r="70" spans="1:31" ht="11.25">
      <c r="B70" s="16"/>
      <c r="L70" s="16"/>
    </row>
    <row r="71" spans="1:31" ht="11.25">
      <c r="B71" s="16"/>
      <c r="L71" s="16"/>
    </row>
    <row r="72" spans="1:31" ht="11.25">
      <c r="B72" s="16"/>
      <c r="L72" s="16"/>
    </row>
    <row r="73" spans="1:31" ht="11.25">
      <c r="B73" s="16"/>
      <c r="L73" s="16"/>
    </row>
    <row r="74" spans="1:31" ht="11.25">
      <c r="B74" s="16"/>
      <c r="L74" s="16"/>
    </row>
    <row r="75" spans="1:31" ht="11.25">
      <c r="B75" s="16"/>
      <c r="L75" s="16"/>
    </row>
    <row r="76" spans="1:31" s="2" customFormat="1" ht="12.75">
      <c r="A76" s="25"/>
      <c r="B76" s="26"/>
      <c r="C76" s="25"/>
      <c r="D76" s="38" t="s">
        <v>44</v>
      </c>
      <c r="E76" s="28"/>
      <c r="F76" s="97" t="s">
        <v>45</v>
      </c>
      <c r="G76" s="38" t="s">
        <v>44</v>
      </c>
      <c r="H76" s="28"/>
      <c r="I76" s="28"/>
      <c r="J76" s="98" t="s">
        <v>45</v>
      </c>
      <c r="K76" s="28"/>
      <c r="L76" s="3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3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81" spans="1:47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3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7" t="s">
        <v>82</v>
      </c>
      <c r="D82" s="25"/>
      <c r="E82" s="25"/>
      <c r="F82" s="25"/>
      <c r="G82" s="25"/>
      <c r="H82" s="25"/>
      <c r="I82" s="25"/>
      <c r="J82" s="25"/>
      <c r="K82" s="25"/>
      <c r="L82" s="3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13</v>
      </c>
      <c r="D84" s="25"/>
      <c r="E84" s="25"/>
      <c r="F84" s="25"/>
      <c r="G84" s="25"/>
      <c r="H84" s="25"/>
      <c r="I84" s="25"/>
      <c r="J84" s="25"/>
      <c r="K84" s="25"/>
      <c r="L84" s="3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79" t="str">
        <f>E7</f>
        <v>Zlepšenie občianskej infraštruktúry Kozelec</v>
      </c>
      <c r="F85" s="180"/>
      <c r="G85" s="180"/>
      <c r="H85" s="180"/>
      <c r="I85" s="25"/>
      <c r="J85" s="25"/>
      <c r="K85" s="25"/>
      <c r="L85" s="3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80</v>
      </c>
      <c r="D86" s="25"/>
      <c r="E86" s="25"/>
      <c r="F86" s="25"/>
      <c r="G86" s="25"/>
      <c r="H86" s="25"/>
      <c r="I86" s="25"/>
      <c r="J86" s="25"/>
      <c r="K86" s="25"/>
      <c r="L86" s="3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45" t="str">
        <f>E9</f>
        <v>A2 - Blezkozvod</v>
      </c>
      <c r="F87" s="181"/>
      <c r="G87" s="181"/>
      <c r="H87" s="181"/>
      <c r="I87" s="25"/>
      <c r="J87" s="25"/>
      <c r="K87" s="25"/>
      <c r="L87" s="3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17</v>
      </c>
      <c r="D89" s="25"/>
      <c r="E89" s="25"/>
      <c r="F89" s="20" t="str">
        <f>F12</f>
        <v xml:space="preserve"> </v>
      </c>
      <c r="G89" s="25"/>
      <c r="H89" s="25"/>
      <c r="I89" s="22" t="s">
        <v>19</v>
      </c>
      <c r="J89" s="48" t="str">
        <f>IF(J12="","",J12)</f>
        <v>6. 11. 2015</v>
      </c>
      <c r="K89" s="25"/>
      <c r="L89" s="3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21</v>
      </c>
      <c r="D91" s="25"/>
      <c r="E91" s="25"/>
      <c r="F91" s="20" t="str">
        <f>E15</f>
        <v xml:space="preserve"> </v>
      </c>
      <c r="G91" s="25"/>
      <c r="H91" s="25"/>
      <c r="I91" s="22" t="s">
        <v>25</v>
      </c>
      <c r="J91" s="23" t="str">
        <f>E21</f>
        <v xml:space="preserve"> </v>
      </c>
      <c r="K91" s="25"/>
      <c r="L91" s="3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24</v>
      </c>
      <c r="D92" s="25"/>
      <c r="E92" s="25"/>
      <c r="F92" s="20" t="str">
        <f>IF(E18="","",E18)</f>
        <v xml:space="preserve"> </v>
      </c>
      <c r="G92" s="25"/>
      <c r="H92" s="25"/>
      <c r="I92" s="22" t="s">
        <v>27</v>
      </c>
      <c r="J92" s="23" t="str">
        <f>E24</f>
        <v xml:space="preserve"> </v>
      </c>
      <c r="K92" s="25"/>
      <c r="L92" s="3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9" t="s">
        <v>83</v>
      </c>
      <c r="D94" s="91"/>
      <c r="E94" s="91"/>
      <c r="F94" s="91"/>
      <c r="G94" s="91"/>
      <c r="H94" s="91"/>
      <c r="I94" s="91"/>
      <c r="J94" s="100" t="s">
        <v>84</v>
      </c>
      <c r="K94" s="91"/>
      <c r="L94" s="3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101" t="s">
        <v>85</v>
      </c>
      <c r="D96" s="25"/>
      <c r="E96" s="25"/>
      <c r="F96" s="25"/>
      <c r="G96" s="25"/>
      <c r="H96" s="25"/>
      <c r="I96" s="25"/>
      <c r="J96" s="64"/>
      <c r="K96" s="25"/>
      <c r="L96" s="3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3" t="s">
        <v>86</v>
      </c>
    </row>
    <row r="97" spans="1:31" s="9" customFormat="1" ht="24.95" customHeight="1">
      <c r="B97" s="102"/>
      <c r="D97" s="103" t="s">
        <v>87</v>
      </c>
      <c r="E97" s="104"/>
      <c r="F97" s="104"/>
      <c r="G97" s="104"/>
      <c r="H97" s="104"/>
      <c r="I97" s="104"/>
      <c r="J97" s="105"/>
      <c r="L97" s="102"/>
    </row>
    <row r="98" spans="1:31" s="9" customFormat="1" ht="24.95" customHeight="1">
      <c r="B98" s="102"/>
      <c r="D98" s="103" t="s">
        <v>88</v>
      </c>
      <c r="E98" s="104"/>
      <c r="F98" s="104"/>
      <c r="G98" s="104"/>
      <c r="H98" s="104"/>
      <c r="I98" s="104"/>
      <c r="J98" s="105"/>
      <c r="L98" s="102"/>
    </row>
    <row r="99" spans="1:31" s="2" customFormat="1" ht="21.75" customHeight="1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3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s="2" customFormat="1" ht="6.95" customHeight="1">
      <c r="A100" s="25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3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</row>
    <row r="104" spans="1:31" s="2" customFormat="1" ht="6.95" customHeight="1">
      <c r="A104" s="25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24.95" customHeight="1">
      <c r="A105" s="25"/>
      <c r="B105" s="26"/>
      <c r="C105" s="17" t="s">
        <v>89</v>
      </c>
      <c r="D105" s="25"/>
      <c r="E105" s="25"/>
      <c r="F105" s="25"/>
      <c r="G105" s="25"/>
      <c r="H105" s="25"/>
      <c r="I105" s="25"/>
      <c r="J105" s="25"/>
      <c r="K105" s="25"/>
      <c r="L105" s="3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6.95" customHeight="1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3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2" customHeight="1">
      <c r="A107" s="25"/>
      <c r="B107" s="26"/>
      <c r="C107" s="22" t="s">
        <v>13</v>
      </c>
      <c r="D107" s="25"/>
      <c r="E107" s="25"/>
      <c r="F107" s="25"/>
      <c r="G107" s="25"/>
      <c r="H107" s="25"/>
      <c r="I107" s="25"/>
      <c r="J107" s="25"/>
      <c r="K107" s="25"/>
      <c r="L107" s="3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6.5" customHeight="1">
      <c r="A108" s="25"/>
      <c r="B108" s="26"/>
      <c r="C108" s="25"/>
      <c r="D108" s="25"/>
      <c r="E108" s="179" t="str">
        <f>E7</f>
        <v>Zlepšenie občianskej infraštruktúry Kozelec</v>
      </c>
      <c r="F108" s="180"/>
      <c r="G108" s="180"/>
      <c r="H108" s="180"/>
      <c r="I108" s="25"/>
      <c r="J108" s="25"/>
      <c r="K108" s="25"/>
      <c r="L108" s="3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12" customHeight="1">
      <c r="A109" s="25"/>
      <c r="B109" s="26"/>
      <c r="C109" s="22" t="s">
        <v>80</v>
      </c>
      <c r="D109" s="25"/>
      <c r="E109" s="25"/>
      <c r="F109" s="25"/>
      <c r="G109" s="25"/>
      <c r="H109" s="25"/>
      <c r="I109" s="25"/>
      <c r="J109" s="25"/>
      <c r="K109" s="25"/>
      <c r="L109" s="3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16.5" customHeight="1">
      <c r="A110" s="25"/>
      <c r="B110" s="26"/>
      <c r="C110" s="25"/>
      <c r="D110" s="25"/>
      <c r="E110" s="145" t="str">
        <f>E9</f>
        <v>A2 - Blezkozvod</v>
      </c>
      <c r="F110" s="181"/>
      <c r="G110" s="181"/>
      <c r="H110" s="181"/>
      <c r="I110" s="25"/>
      <c r="J110" s="25"/>
      <c r="K110" s="25"/>
      <c r="L110" s="3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6.9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2" customHeight="1">
      <c r="A112" s="25"/>
      <c r="B112" s="26"/>
      <c r="C112" s="22" t="s">
        <v>17</v>
      </c>
      <c r="D112" s="25"/>
      <c r="E112" s="25"/>
      <c r="F112" s="20" t="str">
        <f>F12</f>
        <v xml:space="preserve"> </v>
      </c>
      <c r="G112" s="25"/>
      <c r="H112" s="25"/>
      <c r="I112" s="22" t="s">
        <v>19</v>
      </c>
      <c r="J112" s="48" t="str">
        <f>IF(J12="","",J12)</f>
        <v>6. 11. 2015</v>
      </c>
      <c r="K112" s="25"/>
      <c r="L112" s="3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6.95" customHeight="1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3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5.2" customHeight="1">
      <c r="A114" s="25"/>
      <c r="B114" s="26"/>
      <c r="C114" s="22" t="s">
        <v>21</v>
      </c>
      <c r="D114" s="25"/>
      <c r="E114" s="25"/>
      <c r="F114" s="20" t="str">
        <f>E15</f>
        <v xml:space="preserve"> </v>
      </c>
      <c r="G114" s="25"/>
      <c r="H114" s="25"/>
      <c r="I114" s="22" t="s">
        <v>25</v>
      </c>
      <c r="J114" s="23" t="str">
        <f>E21</f>
        <v xml:space="preserve"> </v>
      </c>
      <c r="K114" s="25"/>
      <c r="L114" s="3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5.2" customHeight="1">
      <c r="A115" s="25"/>
      <c r="B115" s="26"/>
      <c r="C115" s="22" t="s">
        <v>24</v>
      </c>
      <c r="D115" s="25"/>
      <c r="E115" s="25"/>
      <c r="F115" s="20" t="str">
        <f>IF(E18="","",E18)</f>
        <v xml:space="preserve"> </v>
      </c>
      <c r="G115" s="25"/>
      <c r="H115" s="25"/>
      <c r="I115" s="22" t="s">
        <v>27</v>
      </c>
      <c r="J115" s="23" t="str">
        <f>E24</f>
        <v xml:space="preserve"> </v>
      </c>
      <c r="K115" s="25"/>
      <c r="L115" s="3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10.35" customHeight="1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3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10" customFormat="1" ht="29.25" customHeight="1">
      <c r="A117" s="106"/>
      <c r="B117" s="107"/>
      <c r="C117" s="108" t="s">
        <v>90</v>
      </c>
      <c r="D117" s="109" t="s">
        <v>54</v>
      </c>
      <c r="E117" s="109" t="s">
        <v>50</v>
      </c>
      <c r="F117" s="109" t="s">
        <v>51</v>
      </c>
      <c r="G117" s="109" t="s">
        <v>91</v>
      </c>
      <c r="H117" s="109" t="s">
        <v>92</v>
      </c>
      <c r="I117" s="109" t="s">
        <v>93</v>
      </c>
      <c r="J117" s="110" t="s">
        <v>84</v>
      </c>
      <c r="K117" s="111" t="s">
        <v>94</v>
      </c>
      <c r="L117" s="112"/>
      <c r="M117" s="55" t="s">
        <v>1</v>
      </c>
      <c r="N117" s="56" t="s">
        <v>33</v>
      </c>
      <c r="O117" s="56" t="s">
        <v>95</v>
      </c>
      <c r="P117" s="56" t="s">
        <v>96</v>
      </c>
      <c r="Q117" s="56" t="s">
        <v>97</v>
      </c>
      <c r="R117" s="56" t="s">
        <v>98</v>
      </c>
      <c r="S117" s="56" t="s">
        <v>99</v>
      </c>
      <c r="T117" s="57" t="s">
        <v>100</v>
      </c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</row>
    <row r="118" spans="1:65" s="2" customFormat="1" ht="22.9" customHeight="1">
      <c r="A118" s="25"/>
      <c r="B118" s="26"/>
      <c r="C118" s="62" t="s">
        <v>85</v>
      </c>
      <c r="D118" s="25"/>
      <c r="E118" s="25"/>
      <c r="F118" s="25"/>
      <c r="G118" s="25"/>
      <c r="H118" s="25"/>
      <c r="I118" s="25"/>
      <c r="J118" s="113"/>
      <c r="K118" s="25"/>
      <c r="L118" s="26"/>
      <c r="M118" s="58"/>
      <c r="N118" s="49"/>
      <c r="O118" s="59"/>
      <c r="P118" s="114">
        <f>P119+P133</f>
        <v>0</v>
      </c>
      <c r="Q118" s="59"/>
      <c r="R118" s="114">
        <f>R119+R133</f>
        <v>0</v>
      </c>
      <c r="S118" s="59"/>
      <c r="T118" s="115">
        <f>T119+T133</f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T118" s="13" t="s">
        <v>68</v>
      </c>
      <c r="AU118" s="13" t="s">
        <v>86</v>
      </c>
      <c r="BK118" s="116">
        <f>BK119+BK133</f>
        <v>0</v>
      </c>
    </row>
    <row r="119" spans="1:65" s="11" customFormat="1" ht="25.9" customHeight="1">
      <c r="B119" s="117"/>
      <c r="D119" s="118" t="s">
        <v>68</v>
      </c>
      <c r="E119" s="119" t="s">
        <v>101</v>
      </c>
      <c r="F119" s="119" t="s">
        <v>102</v>
      </c>
      <c r="J119" s="120"/>
      <c r="L119" s="117"/>
      <c r="M119" s="121"/>
      <c r="N119" s="122"/>
      <c r="O119" s="122"/>
      <c r="P119" s="123">
        <f>SUM(P120:P132)</f>
        <v>0</v>
      </c>
      <c r="Q119" s="122"/>
      <c r="R119" s="123">
        <f>SUM(R120:R132)</f>
        <v>0</v>
      </c>
      <c r="S119" s="122"/>
      <c r="T119" s="124">
        <f>SUM(T120:T132)</f>
        <v>0</v>
      </c>
      <c r="AR119" s="118" t="s">
        <v>77</v>
      </c>
      <c r="AT119" s="125" t="s">
        <v>68</v>
      </c>
      <c r="AU119" s="125" t="s">
        <v>69</v>
      </c>
      <c r="AY119" s="118" t="s">
        <v>103</v>
      </c>
      <c r="BK119" s="126">
        <f>SUM(BK120:BK132)</f>
        <v>0</v>
      </c>
    </row>
    <row r="120" spans="1:65" s="2" customFormat="1" ht="16.5" customHeight="1">
      <c r="A120" s="25"/>
      <c r="B120" s="127"/>
      <c r="C120" s="128" t="s">
        <v>77</v>
      </c>
      <c r="D120" s="128" t="s">
        <v>104</v>
      </c>
      <c r="E120" s="129" t="s">
        <v>105</v>
      </c>
      <c r="F120" s="130" t="s">
        <v>106</v>
      </c>
      <c r="G120" s="131" t="s">
        <v>107</v>
      </c>
      <c r="H120" s="132">
        <v>12</v>
      </c>
      <c r="I120" s="133"/>
      <c r="J120" s="133"/>
      <c r="K120" s="134"/>
      <c r="L120" s="26"/>
      <c r="M120" s="135" t="s">
        <v>1</v>
      </c>
      <c r="N120" s="136" t="s">
        <v>35</v>
      </c>
      <c r="O120" s="137">
        <v>0</v>
      </c>
      <c r="P120" s="137">
        <f t="shared" ref="P120:P132" si="0">O120*H120</f>
        <v>0</v>
      </c>
      <c r="Q120" s="137">
        <v>0</v>
      </c>
      <c r="R120" s="137">
        <f t="shared" ref="R120:R132" si="1">Q120*H120</f>
        <v>0</v>
      </c>
      <c r="S120" s="137">
        <v>0</v>
      </c>
      <c r="T120" s="138">
        <f t="shared" ref="T120:T132" si="2">S120*H120</f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39" t="s">
        <v>108</v>
      </c>
      <c r="AT120" s="139" t="s">
        <v>104</v>
      </c>
      <c r="AU120" s="139" t="s">
        <v>77</v>
      </c>
      <c r="AY120" s="13" t="s">
        <v>103</v>
      </c>
      <c r="BE120" s="140">
        <f t="shared" ref="BE120:BE132" si="3">IF(N120="základná",J120,0)</f>
        <v>0</v>
      </c>
      <c r="BF120" s="140">
        <f t="shared" ref="BF120:BF132" si="4">IF(N120="znížená",J120,0)</f>
        <v>0</v>
      </c>
      <c r="BG120" s="140">
        <f t="shared" ref="BG120:BG132" si="5">IF(N120="zákl. prenesená",J120,0)</f>
        <v>0</v>
      </c>
      <c r="BH120" s="140">
        <f t="shared" ref="BH120:BH132" si="6">IF(N120="zníž. prenesená",J120,0)</f>
        <v>0</v>
      </c>
      <c r="BI120" s="140">
        <f t="shared" ref="BI120:BI132" si="7">IF(N120="nulová",J120,0)</f>
        <v>0</v>
      </c>
      <c r="BJ120" s="13" t="s">
        <v>109</v>
      </c>
      <c r="BK120" s="140">
        <f t="shared" ref="BK120:BK132" si="8">ROUND(I120*H120,2)</f>
        <v>0</v>
      </c>
      <c r="BL120" s="13" t="s">
        <v>108</v>
      </c>
      <c r="BM120" s="139" t="s">
        <v>110</v>
      </c>
    </row>
    <row r="121" spans="1:65" s="2" customFormat="1" ht="16.5" customHeight="1">
      <c r="A121" s="25"/>
      <c r="B121" s="127"/>
      <c r="C121" s="128" t="s">
        <v>109</v>
      </c>
      <c r="D121" s="128" t="s">
        <v>104</v>
      </c>
      <c r="E121" s="129" t="s">
        <v>111</v>
      </c>
      <c r="F121" s="130" t="s">
        <v>112</v>
      </c>
      <c r="G121" s="131" t="s">
        <v>113</v>
      </c>
      <c r="H121" s="132">
        <v>4</v>
      </c>
      <c r="I121" s="133"/>
      <c r="J121" s="133"/>
      <c r="K121" s="134"/>
      <c r="L121" s="26"/>
      <c r="M121" s="135" t="s">
        <v>1</v>
      </c>
      <c r="N121" s="136" t="s">
        <v>35</v>
      </c>
      <c r="O121" s="137">
        <v>0</v>
      </c>
      <c r="P121" s="137">
        <f t="shared" si="0"/>
        <v>0</v>
      </c>
      <c r="Q121" s="137">
        <v>0</v>
      </c>
      <c r="R121" s="137">
        <f t="shared" si="1"/>
        <v>0</v>
      </c>
      <c r="S121" s="137">
        <v>0</v>
      </c>
      <c r="T121" s="138">
        <f t="shared" si="2"/>
        <v>0</v>
      </c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R121" s="139" t="s">
        <v>108</v>
      </c>
      <c r="AT121" s="139" t="s">
        <v>104</v>
      </c>
      <c r="AU121" s="139" t="s">
        <v>77</v>
      </c>
      <c r="AY121" s="13" t="s">
        <v>103</v>
      </c>
      <c r="BE121" s="140">
        <f t="shared" si="3"/>
        <v>0</v>
      </c>
      <c r="BF121" s="140">
        <f t="shared" si="4"/>
        <v>0</v>
      </c>
      <c r="BG121" s="140">
        <f t="shared" si="5"/>
        <v>0</v>
      </c>
      <c r="BH121" s="140">
        <f t="shared" si="6"/>
        <v>0</v>
      </c>
      <c r="BI121" s="140">
        <f t="shared" si="7"/>
        <v>0</v>
      </c>
      <c r="BJ121" s="13" t="s">
        <v>109</v>
      </c>
      <c r="BK121" s="140">
        <f t="shared" si="8"/>
        <v>0</v>
      </c>
      <c r="BL121" s="13" t="s">
        <v>108</v>
      </c>
      <c r="BM121" s="139" t="s">
        <v>114</v>
      </c>
    </row>
    <row r="122" spans="1:65" s="2" customFormat="1" ht="16.5" customHeight="1">
      <c r="A122" s="25"/>
      <c r="B122" s="127"/>
      <c r="C122" s="128" t="s">
        <v>115</v>
      </c>
      <c r="D122" s="128" t="s">
        <v>104</v>
      </c>
      <c r="E122" s="129" t="s">
        <v>116</v>
      </c>
      <c r="F122" s="130" t="s">
        <v>117</v>
      </c>
      <c r="G122" s="131" t="s">
        <v>118</v>
      </c>
      <c r="H122" s="132">
        <v>11</v>
      </c>
      <c r="I122" s="133"/>
      <c r="J122" s="133"/>
      <c r="K122" s="134"/>
      <c r="L122" s="26"/>
      <c r="M122" s="135" t="s">
        <v>1</v>
      </c>
      <c r="N122" s="136" t="s">
        <v>35</v>
      </c>
      <c r="O122" s="137">
        <v>0</v>
      </c>
      <c r="P122" s="137">
        <f t="shared" si="0"/>
        <v>0</v>
      </c>
      <c r="Q122" s="137">
        <v>0</v>
      </c>
      <c r="R122" s="137">
        <f t="shared" si="1"/>
        <v>0</v>
      </c>
      <c r="S122" s="137">
        <v>0</v>
      </c>
      <c r="T122" s="138">
        <f t="shared" si="2"/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39" t="s">
        <v>108</v>
      </c>
      <c r="AT122" s="139" t="s">
        <v>104</v>
      </c>
      <c r="AU122" s="139" t="s">
        <v>77</v>
      </c>
      <c r="AY122" s="13" t="s">
        <v>103</v>
      </c>
      <c r="BE122" s="140">
        <f t="shared" si="3"/>
        <v>0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3" t="s">
        <v>109</v>
      </c>
      <c r="BK122" s="140">
        <f t="shared" si="8"/>
        <v>0</v>
      </c>
      <c r="BL122" s="13" t="s">
        <v>108</v>
      </c>
      <c r="BM122" s="139" t="s">
        <v>119</v>
      </c>
    </row>
    <row r="123" spans="1:65" s="2" customFormat="1" ht="16.5" customHeight="1">
      <c r="A123" s="25"/>
      <c r="B123" s="127"/>
      <c r="C123" s="128" t="s">
        <v>108</v>
      </c>
      <c r="D123" s="128" t="s">
        <v>104</v>
      </c>
      <c r="E123" s="129" t="s">
        <v>120</v>
      </c>
      <c r="F123" s="130" t="s">
        <v>121</v>
      </c>
      <c r="G123" s="131" t="s">
        <v>113</v>
      </c>
      <c r="H123" s="132">
        <v>6</v>
      </c>
      <c r="I123" s="133"/>
      <c r="J123" s="133"/>
      <c r="K123" s="134"/>
      <c r="L123" s="26"/>
      <c r="M123" s="135" t="s">
        <v>1</v>
      </c>
      <c r="N123" s="136" t="s">
        <v>35</v>
      </c>
      <c r="O123" s="137">
        <v>0</v>
      </c>
      <c r="P123" s="137">
        <f t="shared" si="0"/>
        <v>0</v>
      </c>
      <c r="Q123" s="137">
        <v>0</v>
      </c>
      <c r="R123" s="137">
        <f t="shared" si="1"/>
        <v>0</v>
      </c>
      <c r="S123" s="137">
        <v>0</v>
      </c>
      <c r="T123" s="138">
        <f t="shared" si="2"/>
        <v>0</v>
      </c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R123" s="139" t="s">
        <v>108</v>
      </c>
      <c r="AT123" s="139" t="s">
        <v>104</v>
      </c>
      <c r="AU123" s="139" t="s">
        <v>77</v>
      </c>
      <c r="AY123" s="13" t="s">
        <v>103</v>
      </c>
      <c r="BE123" s="140">
        <f t="shared" si="3"/>
        <v>0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3" t="s">
        <v>109</v>
      </c>
      <c r="BK123" s="140">
        <f t="shared" si="8"/>
        <v>0</v>
      </c>
      <c r="BL123" s="13" t="s">
        <v>108</v>
      </c>
      <c r="BM123" s="139" t="s">
        <v>122</v>
      </c>
    </row>
    <row r="124" spans="1:65" s="2" customFormat="1" ht="16.5" customHeight="1">
      <c r="A124" s="25"/>
      <c r="B124" s="127"/>
      <c r="C124" s="128" t="s">
        <v>123</v>
      </c>
      <c r="D124" s="128" t="s">
        <v>104</v>
      </c>
      <c r="E124" s="129" t="s">
        <v>124</v>
      </c>
      <c r="F124" s="130" t="s">
        <v>125</v>
      </c>
      <c r="G124" s="131" t="s">
        <v>113</v>
      </c>
      <c r="H124" s="132">
        <v>4</v>
      </c>
      <c r="I124" s="133"/>
      <c r="J124" s="133"/>
      <c r="K124" s="134"/>
      <c r="L124" s="26"/>
      <c r="M124" s="135" t="s">
        <v>1</v>
      </c>
      <c r="N124" s="136" t="s">
        <v>35</v>
      </c>
      <c r="O124" s="137">
        <v>0</v>
      </c>
      <c r="P124" s="137">
        <f t="shared" si="0"/>
        <v>0</v>
      </c>
      <c r="Q124" s="137">
        <v>0</v>
      </c>
      <c r="R124" s="137">
        <f t="shared" si="1"/>
        <v>0</v>
      </c>
      <c r="S124" s="137">
        <v>0</v>
      </c>
      <c r="T124" s="138">
        <f t="shared" si="2"/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39" t="s">
        <v>108</v>
      </c>
      <c r="AT124" s="139" t="s">
        <v>104</v>
      </c>
      <c r="AU124" s="139" t="s">
        <v>77</v>
      </c>
      <c r="AY124" s="13" t="s">
        <v>103</v>
      </c>
      <c r="BE124" s="140">
        <f t="shared" si="3"/>
        <v>0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3" t="s">
        <v>109</v>
      </c>
      <c r="BK124" s="140">
        <f t="shared" si="8"/>
        <v>0</v>
      </c>
      <c r="BL124" s="13" t="s">
        <v>108</v>
      </c>
      <c r="BM124" s="139" t="s">
        <v>126</v>
      </c>
    </row>
    <row r="125" spans="1:65" s="2" customFormat="1" ht="16.5" customHeight="1">
      <c r="A125" s="25"/>
      <c r="B125" s="127"/>
      <c r="C125" s="128" t="s">
        <v>127</v>
      </c>
      <c r="D125" s="128" t="s">
        <v>104</v>
      </c>
      <c r="E125" s="129" t="s">
        <v>128</v>
      </c>
      <c r="F125" s="130" t="s">
        <v>129</v>
      </c>
      <c r="G125" s="131" t="s">
        <v>113</v>
      </c>
      <c r="H125" s="132">
        <v>4</v>
      </c>
      <c r="I125" s="133"/>
      <c r="J125" s="133"/>
      <c r="K125" s="134"/>
      <c r="L125" s="26"/>
      <c r="M125" s="135" t="s">
        <v>1</v>
      </c>
      <c r="N125" s="136" t="s">
        <v>35</v>
      </c>
      <c r="O125" s="137">
        <v>0</v>
      </c>
      <c r="P125" s="137">
        <f t="shared" si="0"/>
        <v>0</v>
      </c>
      <c r="Q125" s="137">
        <v>0</v>
      </c>
      <c r="R125" s="137">
        <f t="shared" si="1"/>
        <v>0</v>
      </c>
      <c r="S125" s="137">
        <v>0</v>
      </c>
      <c r="T125" s="138">
        <f t="shared" si="2"/>
        <v>0</v>
      </c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R125" s="139" t="s">
        <v>108</v>
      </c>
      <c r="AT125" s="139" t="s">
        <v>104</v>
      </c>
      <c r="AU125" s="139" t="s">
        <v>77</v>
      </c>
      <c r="AY125" s="13" t="s">
        <v>103</v>
      </c>
      <c r="BE125" s="140">
        <f t="shared" si="3"/>
        <v>0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3" t="s">
        <v>109</v>
      </c>
      <c r="BK125" s="140">
        <f t="shared" si="8"/>
        <v>0</v>
      </c>
      <c r="BL125" s="13" t="s">
        <v>108</v>
      </c>
      <c r="BM125" s="139" t="s">
        <v>130</v>
      </c>
    </row>
    <row r="126" spans="1:65" s="2" customFormat="1" ht="16.5" customHeight="1">
      <c r="A126" s="25"/>
      <c r="B126" s="127"/>
      <c r="C126" s="128" t="s">
        <v>131</v>
      </c>
      <c r="D126" s="128" t="s">
        <v>104</v>
      </c>
      <c r="E126" s="129" t="s">
        <v>132</v>
      </c>
      <c r="F126" s="130" t="s">
        <v>133</v>
      </c>
      <c r="G126" s="131" t="s">
        <v>113</v>
      </c>
      <c r="H126" s="132">
        <v>12</v>
      </c>
      <c r="I126" s="133"/>
      <c r="J126" s="133"/>
      <c r="K126" s="134"/>
      <c r="L126" s="26"/>
      <c r="M126" s="135" t="s">
        <v>1</v>
      </c>
      <c r="N126" s="136" t="s">
        <v>35</v>
      </c>
      <c r="O126" s="137">
        <v>0</v>
      </c>
      <c r="P126" s="137">
        <f t="shared" si="0"/>
        <v>0</v>
      </c>
      <c r="Q126" s="137">
        <v>0</v>
      </c>
      <c r="R126" s="137">
        <f t="shared" si="1"/>
        <v>0</v>
      </c>
      <c r="S126" s="137">
        <v>0</v>
      </c>
      <c r="T126" s="138">
        <f t="shared" si="2"/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39" t="s">
        <v>108</v>
      </c>
      <c r="AT126" s="139" t="s">
        <v>104</v>
      </c>
      <c r="AU126" s="139" t="s">
        <v>77</v>
      </c>
      <c r="AY126" s="13" t="s">
        <v>103</v>
      </c>
      <c r="BE126" s="140">
        <f t="shared" si="3"/>
        <v>0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3" t="s">
        <v>109</v>
      </c>
      <c r="BK126" s="140">
        <f t="shared" si="8"/>
        <v>0</v>
      </c>
      <c r="BL126" s="13" t="s">
        <v>108</v>
      </c>
      <c r="BM126" s="139" t="s">
        <v>134</v>
      </c>
    </row>
    <row r="127" spans="1:65" s="2" customFormat="1" ht="16.5" customHeight="1">
      <c r="A127" s="25"/>
      <c r="B127" s="127"/>
      <c r="C127" s="128" t="s">
        <v>135</v>
      </c>
      <c r="D127" s="128" t="s">
        <v>104</v>
      </c>
      <c r="E127" s="129" t="s">
        <v>136</v>
      </c>
      <c r="F127" s="130" t="s">
        <v>137</v>
      </c>
      <c r="G127" s="131" t="s">
        <v>113</v>
      </c>
      <c r="H127" s="132">
        <v>1</v>
      </c>
      <c r="I127" s="133"/>
      <c r="J127" s="133"/>
      <c r="K127" s="134"/>
      <c r="L127" s="26"/>
      <c r="M127" s="135" t="s">
        <v>1</v>
      </c>
      <c r="N127" s="136" t="s">
        <v>35</v>
      </c>
      <c r="O127" s="137">
        <v>0</v>
      </c>
      <c r="P127" s="137">
        <f t="shared" si="0"/>
        <v>0</v>
      </c>
      <c r="Q127" s="137">
        <v>0</v>
      </c>
      <c r="R127" s="137">
        <f t="shared" si="1"/>
        <v>0</v>
      </c>
      <c r="S127" s="137">
        <v>0</v>
      </c>
      <c r="T127" s="138">
        <f t="shared" si="2"/>
        <v>0</v>
      </c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R127" s="139" t="s">
        <v>108</v>
      </c>
      <c r="AT127" s="139" t="s">
        <v>104</v>
      </c>
      <c r="AU127" s="139" t="s">
        <v>77</v>
      </c>
      <c r="AY127" s="13" t="s">
        <v>103</v>
      </c>
      <c r="BE127" s="140">
        <f t="shared" si="3"/>
        <v>0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3" t="s">
        <v>109</v>
      </c>
      <c r="BK127" s="140">
        <f t="shared" si="8"/>
        <v>0</v>
      </c>
      <c r="BL127" s="13" t="s">
        <v>108</v>
      </c>
      <c r="BM127" s="139" t="s">
        <v>138</v>
      </c>
    </row>
    <row r="128" spans="1:65" s="2" customFormat="1" ht="16.5" customHeight="1">
      <c r="A128" s="25"/>
      <c r="B128" s="127"/>
      <c r="C128" s="128" t="s">
        <v>139</v>
      </c>
      <c r="D128" s="128" t="s">
        <v>104</v>
      </c>
      <c r="E128" s="129" t="s">
        <v>140</v>
      </c>
      <c r="F128" s="130" t="s">
        <v>141</v>
      </c>
      <c r="G128" s="131" t="s">
        <v>113</v>
      </c>
      <c r="H128" s="132">
        <v>1</v>
      </c>
      <c r="I128" s="133"/>
      <c r="J128" s="133"/>
      <c r="K128" s="134"/>
      <c r="L128" s="26"/>
      <c r="M128" s="135" t="s">
        <v>1</v>
      </c>
      <c r="N128" s="136" t="s">
        <v>35</v>
      </c>
      <c r="O128" s="137">
        <v>0</v>
      </c>
      <c r="P128" s="137">
        <f t="shared" si="0"/>
        <v>0</v>
      </c>
      <c r="Q128" s="137">
        <v>0</v>
      </c>
      <c r="R128" s="137">
        <f t="shared" si="1"/>
        <v>0</v>
      </c>
      <c r="S128" s="137">
        <v>0</v>
      </c>
      <c r="T128" s="138">
        <f t="shared" si="2"/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39" t="s">
        <v>108</v>
      </c>
      <c r="AT128" s="139" t="s">
        <v>104</v>
      </c>
      <c r="AU128" s="139" t="s">
        <v>77</v>
      </c>
      <c r="AY128" s="13" t="s">
        <v>103</v>
      </c>
      <c r="BE128" s="140">
        <f t="shared" si="3"/>
        <v>0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3" t="s">
        <v>109</v>
      </c>
      <c r="BK128" s="140">
        <f t="shared" si="8"/>
        <v>0</v>
      </c>
      <c r="BL128" s="13" t="s">
        <v>108</v>
      </c>
      <c r="BM128" s="139" t="s">
        <v>142</v>
      </c>
    </row>
    <row r="129" spans="1:65" s="2" customFormat="1" ht="16.5" customHeight="1">
      <c r="A129" s="25"/>
      <c r="B129" s="127"/>
      <c r="C129" s="128" t="s">
        <v>143</v>
      </c>
      <c r="D129" s="128" t="s">
        <v>104</v>
      </c>
      <c r="E129" s="129" t="s">
        <v>144</v>
      </c>
      <c r="F129" s="130" t="s">
        <v>145</v>
      </c>
      <c r="G129" s="131" t="s">
        <v>118</v>
      </c>
      <c r="H129" s="132">
        <v>97</v>
      </c>
      <c r="I129" s="133"/>
      <c r="J129" s="133"/>
      <c r="K129" s="134"/>
      <c r="L129" s="26"/>
      <c r="M129" s="135" t="s">
        <v>1</v>
      </c>
      <c r="N129" s="136" t="s">
        <v>35</v>
      </c>
      <c r="O129" s="137">
        <v>0</v>
      </c>
      <c r="P129" s="137">
        <f t="shared" si="0"/>
        <v>0</v>
      </c>
      <c r="Q129" s="137">
        <v>0</v>
      </c>
      <c r="R129" s="137">
        <f t="shared" si="1"/>
        <v>0</v>
      </c>
      <c r="S129" s="137">
        <v>0</v>
      </c>
      <c r="T129" s="138">
        <f t="shared" si="2"/>
        <v>0</v>
      </c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R129" s="139" t="s">
        <v>108</v>
      </c>
      <c r="AT129" s="139" t="s">
        <v>104</v>
      </c>
      <c r="AU129" s="139" t="s">
        <v>77</v>
      </c>
      <c r="AY129" s="13" t="s">
        <v>103</v>
      </c>
      <c r="BE129" s="140">
        <f t="shared" si="3"/>
        <v>0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3" t="s">
        <v>109</v>
      </c>
      <c r="BK129" s="140">
        <f t="shared" si="8"/>
        <v>0</v>
      </c>
      <c r="BL129" s="13" t="s">
        <v>108</v>
      </c>
      <c r="BM129" s="139" t="s">
        <v>146</v>
      </c>
    </row>
    <row r="130" spans="1:65" s="2" customFormat="1" ht="16.5" customHeight="1">
      <c r="A130" s="25"/>
      <c r="B130" s="127"/>
      <c r="C130" s="128" t="s">
        <v>147</v>
      </c>
      <c r="D130" s="128" t="s">
        <v>104</v>
      </c>
      <c r="E130" s="129" t="s">
        <v>148</v>
      </c>
      <c r="F130" s="130" t="s">
        <v>149</v>
      </c>
      <c r="G130" s="131" t="s">
        <v>113</v>
      </c>
      <c r="H130" s="132">
        <v>55</v>
      </c>
      <c r="I130" s="133"/>
      <c r="J130" s="133"/>
      <c r="K130" s="134"/>
      <c r="L130" s="26"/>
      <c r="M130" s="135" t="s">
        <v>1</v>
      </c>
      <c r="N130" s="136" t="s">
        <v>35</v>
      </c>
      <c r="O130" s="137">
        <v>0</v>
      </c>
      <c r="P130" s="137">
        <f t="shared" si="0"/>
        <v>0</v>
      </c>
      <c r="Q130" s="137">
        <v>0</v>
      </c>
      <c r="R130" s="137">
        <f t="shared" si="1"/>
        <v>0</v>
      </c>
      <c r="S130" s="137">
        <v>0</v>
      </c>
      <c r="T130" s="138">
        <f t="shared" si="2"/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39" t="s">
        <v>108</v>
      </c>
      <c r="AT130" s="139" t="s">
        <v>104</v>
      </c>
      <c r="AU130" s="139" t="s">
        <v>77</v>
      </c>
      <c r="AY130" s="13" t="s">
        <v>103</v>
      </c>
      <c r="BE130" s="140">
        <f t="shared" si="3"/>
        <v>0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3" t="s">
        <v>109</v>
      </c>
      <c r="BK130" s="140">
        <f t="shared" si="8"/>
        <v>0</v>
      </c>
      <c r="BL130" s="13" t="s">
        <v>108</v>
      </c>
      <c r="BM130" s="139" t="s">
        <v>150</v>
      </c>
    </row>
    <row r="131" spans="1:65" s="2" customFormat="1" ht="16.5" customHeight="1">
      <c r="A131" s="25"/>
      <c r="B131" s="127"/>
      <c r="C131" s="128" t="s">
        <v>151</v>
      </c>
      <c r="D131" s="128" t="s">
        <v>104</v>
      </c>
      <c r="E131" s="129" t="s">
        <v>152</v>
      </c>
      <c r="F131" s="130" t="s">
        <v>153</v>
      </c>
      <c r="G131" s="131" t="s">
        <v>113</v>
      </c>
      <c r="H131" s="132">
        <v>1</v>
      </c>
      <c r="I131" s="133"/>
      <c r="J131" s="133"/>
      <c r="K131" s="134"/>
      <c r="L131" s="26"/>
      <c r="M131" s="135" t="s">
        <v>1</v>
      </c>
      <c r="N131" s="136" t="s">
        <v>35</v>
      </c>
      <c r="O131" s="137">
        <v>0</v>
      </c>
      <c r="P131" s="137">
        <f t="shared" si="0"/>
        <v>0</v>
      </c>
      <c r="Q131" s="137">
        <v>0</v>
      </c>
      <c r="R131" s="137">
        <f t="shared" si="1"/>
        <v>0</v>
      </c>
      <c r="S131" s="137">
        <v>0</v>
      </c>
      <c r="T131" s="138">
        <f t="shared" si="2"/>
        <v>0</v>
      </c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R131" s="139" t="s">
        <v>108</v>
      </c>
      <c r="AT131" s="139" t="s">
        <v>104</v>
      </c>
      <c r="AU131" s="139" t="s">
        <v>77</v>
      </c>
      <c r="AY131" s="13" t="s">
        <v>103</v>
      </c>
      <c r="BE131" s="140">
        <f t="shared" si="3"/>
        <v>0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3" t="s">
        <v>109</v>
      </c>
      <c r="BK131" s="140">
        <f t="shared" si="8"/>
        <v>0</v>
      </c>
      <c r="BL131" s="13" t="s">
        <v>108</v>
      </c>
      <c r="BM131" s="139" t="s">
        <v>154</v>
      </c>
    </row>
    <row r="132" spans="1:65" s="2" customFormat="1" ht="16.5" customHeight="1">
      <c r="A132" s="25"/>
      <c r="B132" s="127"/>
      <c r="C132" s="128" t="s">
        <v>155</v>
      </c>
      <c r="D132" s="128" t="s">
        <v>104</v>
      </c>
      <c r="E132" s="129" t="s">
        <v>156</v>
      </c>
      <c r="F132" s="130" t="s">
        <v>157</v>
      </c>
      <c r="G132" s="131" t="s">
        <v>113</v>
      </c>
      <c r="H132" s="132">
        <v>2</v>
      </c>
      <c r="I132" s="133"/>
      <c r="J132" s="133"/>
      <c r="K132" s="134"/>
      <c r="L132" s="26"/>
      <c r="M132" s="135" t="s">
        <v>1</v>
      </c>
      <c r="N132" s="136" t="s">
        <v>35</v>
      </c>
      <c r="O132" s="137">
        <v>0</v>
      </c>
      <c r="P132" s="137">
        <f t="shared" si="0"/>
        <v>0</v>
      </c>
      <c r="Q132" s="137">
        <v>0</v>
      </c>
      <c r="R132" s="137">
        <f t="shared" si="1"/>
        <v>0</v>
      </c>
      <c r="S132" s="137">
        <v>0</v>
      </c>
      <c r="T132" s="138">
        <f t="shared" si="2"/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39" t="s">
        <v>108</v>
      </c>
      <c r="AT132" s="139" t="s">
        <v>104</v>
      </c>
      <c r="AU132" s="139" t="s">
        <v>77</v>
      </c>
      <c r="AY132" s="13" t="s">
        <v>103</v>
      </c>
      <c r="BE132" s="140">
        <f t="shared" si="3"/>
        <v>0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3" t="s">
        <v>109</v>
      </c>
      <c r="BK132" s="140">
        <f t="shared" si="8"/>
        <v>0</v>
      </c>
      <c r="BL132" s="13" t="s">
        <v>108</v>
      </c>
      <c r="BM132" s="139" t="s">
        <v>158</v>
      </c>
    </row>
    <row r="133" spans="1:65" s="11" customFormat="1" ht="25.9" customHeight="1">
      <c r="B133" s="117"/>
      <c r="D133" s="118" t="s">
        <v>68</v>
      </c>
      <c r="E133" s="119" t="s">
        <v>159</v>
      </c>
      <c r="F133" s="119" t="s">
        <v>160</v>
      </c>
      <c r="J133" s="120"/>
      <c r="L133" s="117"/>
      <c r="M133" s="121"/>
      <c r="N133" s="122"/>
      <c r="O133" s="122"/>
      <c r="P133" s="123">
        <f>SUM(P134:P135)</f>
        <v>0</v>
      </c>
      <c r="Q133" s="122"/>
      <c r="R133" s="123">
        <f>SUM(R134:R135)</f>
        <v>0</v>
      </c>
      <c r="S133" s="122"/>
      <c r="T133" s="124">
        <f>SUM(T134:T135)</f>
        <v>0</v>
      </c>
      <c r="AR133" s="118" t="s">
        <v>77</v>
      </c>
      <c r="AT133" s="125" t="s">
        <v>68</v>
      </c>
      <c r="AU133" s="125" t="s">
        <v>69</v>
      </c>
      <c r="AY133" s="118" t="s">
        <v>103</v>
      </c>
      <c r="BK133" s="126">
        <f>SUM(BK134:BK135)</f>
        <v>0</v>
      </c>
    </row>
    <row r="134" spans="1:65" s="2" customFormat="1" ht="16.5" customHeight="1">
      <c r="A134" s="25"/>
      <c r="B134" s="127"/>
      <c r="C134" s="128" t="s">
        <v>161</v>
      </c>
      <c r="D134" s="128" t="s">
        <v>104</v>
      </c>
      <c r="E134" s="129" t="s">
        <v>162</v>
      </c>
      <c r="F134" s="130" t="s">
        <v>163</v>
      </c>
      <c r="G134" s="131" t="s">
        <v>107</v>
      </c>
      <c r="H134" s="132">
        <v>100</v>
      </c>
      <c r="I134" s="133"/>
      <c r="J134" s="133"/>
      <c r="K134" s="134"/>
      <c r="L134" s="26"/>
      <c r="M134" s="135" t="s">
        <v>1</v>
      </c>
      <c r="N134" s="136" t="s">
        <v>35</v>
      </c>
      <c r="O134" s="137">
        <v>0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39" t="s">
        <v>108</v>
      </c>
      <c r="AT134" s="139" t="s">
        <v>104</v>
      </c>
      <c r="AU134" s="139" t="s">
        <v>77</v>
      </c>
      <c r="AY134" s="13" t="s">
        <v>103</v>
      </c>
      <c r="BE134" s="140">
        <f>IF(N134="základná",J134,0)</f>
        <v>0</v>
      </c>
      <c r="BF134" s="140">
        <f>IF(N134="znížená",J134,0)</f>
        <v>0</v>
      </c>
      <c r="BG134" s="140">
        <f>IF(N134="zákl. prenesená",J134,0)</f>
        <v>0</v>
      </c>
      <c r="BH134" s="140">
        <f>IF(N134="zníž. prenesená",J134,0)</f>
        <v>0</v>
      </c>
      <c r="BI134" s="140">
        <f>IF(N134="nulová",J134,0)</f>
        <v>0</v>
      </c>
      <c r="BJ134" s="13" t="s">
        <v>109</v>
      </c>
      <c r="BK134" s="140">
        <f>ROUND(I134*H134,2)</f>
        <v>0</v>
      </c>
      <c r="BL134" s="13" t="s">
        <v>108</v>
      </c>
      <c r="BM134" s="139" t="s">
        <v>164</v>
      </c>
    </row>
    <row r="135" spans="1:65" s="2" customFormat="1" ht="16.5" customHeight="1">
      <c r="A135" s="25"/>
      <c r="B135" s="127"/>
      <c r="C135" s="128" t="s">
        <v>165</v>
      </c>
      <c r="D135" s="128" t="s">
        <v>104</v>
      </c>
      <c r="E135" s="129" t="s">
        <v>166</v>
      </c>
      <c r="F135" s="130" t="s">
        <v>167</v>
      </c>
      <c r="G135" s="131" t="s">
        <v>107</v>
      </c>
      <c r="H135" s="132">
        <v>100</v>
      </c>
      <c r="I135" s="133"/>
      <c r="J135" s="133"/>
      <c r="K135" s="134"/>
      <c r="L135" s="26"/>
      <c r="M135" s="141" t="s">
        <v>1</v>
      </c>
      <c r="N135" s="142" t="s">
        <v>35</v>
      </c>
      <c r="O135" s="143">
        <v>0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R135" s="139" t="s">
        <v>108</v>
      </c>
      <c r="AT135" s="139" t="s">
        <v>104</v>
      </c>
      <c r="AU135" s="139" t="s">
        <v>77</v>
      </c>
      <c r="AY135" s="13" t="s">
        <v>103</v>
      </c>
      <c r="BE135" s="140">
        <f>IF(N135="základná",J135,0)</f>
        <v>0</v>
      </c>
      <c r="BF135" s="140">
        <f>IF(N135="znížená",J135,0)</f>
        <v>0</v>
      </c>
      <c r="BG135" s="140">
        <f>IF(N135="zákl. prenesená",J135,0)</f>
        <v>0</v>
      </c>
      <c r="BH135" s="140">
        <f>IF(N135="zníž. prenesená",J135,0)</f>
        <v>0</v>
      </c>
      <c r="BI135" s="140">
        <f>IF(N135="nulová",J135,0)</f>
        <v>0</v>
      </c>
      <c r="BJ135" s="13" t="s">
        <v>109</v>
      </c>
      <c r="BK135" s="140">
        <f>ROUND(I135*H135,2)</f>
        <v>0</v>
      </c>
      <c r="BL135" s="13" t="s">
        <v>108</v>
      </c>
      <c r="BM135" s="139" t="s">
        <v>168</v>
      </c>
    </row>
    <row r="136" spans="1:65" s="2" customFormat="1" ht="6.95" customHeight="1">
      <c r="A136" s="25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6"/>
      <c r="M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</sheetData>
  <autoFilter ref="C117:K13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Rekapitulácia stavby</vt:lpstr>
      <vt:lpstr>A2 - Blezkozvod</vt:lpstr>
      <vt:lpstr>'A2 - Blezkozvod'!Print_Area</vt:lpstr>
      <vt:lpstr>'Rekapitulácia stavby'!Print_Area</vt:lpstr>
      <vt:lpstr>'A2 - Blezkozvod'!Print_Titles</vt:lpstr>
      <vt:lpstr>'Rekapitulácia stavby'!Print_Titles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DESKTOP-71I7NF4\Darina</dc:creator>
  <cp:lastModifiedBy>Microsoft</cp:lastModifiedBy>
  <dcterms:created xsi:type="dcterms:W3CDTF">2019-09-06T14:40:47Z</dcterms:created>
  <dcterms:modified xsi:type="dcterms:W3CDTF">2019-09-19T05:43:17Z</dcterms:modified>
</cp:coreProperties>
</file>